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qaoqld-my.sharepoint.com/personal/anna_compton_qao_qld_gov_au/Documents/Desktop/"/>
    </mc:Choice>
  </mc:AlternateContent>
  <xr:revisionPtr revIDLastSave="0" documentId="8_{DAC94958-32FD-44CD-A545-935B4FC2E679}" xr6:coauthVersionLast="47" xr6:coauthVersionMax="47" xr10:uidLastSave="{00000000-0000-0000-0000-000000000000}"/>
  <bookViews>
    <workbookView xWindow="-110" yWindow="-110" windowWidth="25820" windowHeight="15500" tabRatio="874" xr2:uid="{019B8DA1-8B59-45FA-9496-74DD79D54F9D}"/>
  </bookViews>
  <sheets>
    <sheet name="Instructions" sheetId="16" r:id="rId1"/>
    <sheet name="CAS" sheetId="1" r:id="rId2"/>
    <sheet name="Meetings &amp; process walkthroughs" sheetId="2" r:id="rId3"/>
    <sheet name="Example Organisational Chart" sheetId="3" r:id="rId4"/>
    <sheet name="Example risk register" sheetId="11" r:id="rId5"/>
    <sheet name="Example Mapped Chart" sheetId="5" r:id="rId6"/>
    <sheet name="Declaration of interests" sheetId="12" r:id="rId7"/>
    <sheet name="Variance Analysis" sheetId="7" r:id="rId8"/>
    <sheet name="Example leasing schedule" sheetId="13" r:id="rId9"/>
    <sheet name="Aged Debtors" sheetId="8" r:id="rId10"/>
    <sheet name="Example Contract Register" sheetId="9" r:id="rId11"/>
    <sheet name="Example Corporate Card Register" sheetId="14" r:id="rId12"/>
    <sheet name="Example Asset register" sheetId="10" r:id="rId13"/>
    <sheet name="Copyright" sheetId="15" r:id="rId14"/>
  </sheets>
  <definedNames>
    <definedName name="_xlnm.Print_Area" localSheetId="1">CAS!$A$1:$J$67</definedName>
    <definedName name="_xlnm.Print_Titles" localSheetId="1">CAS!$1:$3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7" l="1"/>
  <c r="E60" i="7"/>
  <c r="F60" i="7" s="1"/>
  <c r="F59" i="7"/>
  <c r="E59" i="7"/>
  <c r="F56" i="7"/>
  <c r="E56" i="7"/>
  <c r="E54" i="7"/>
  <c r="F54" i="7" s="1"/>
  <c r="F52" i="7"/>
  <c r="E52" i="7"/>
  <c r="E51" i="7"/>
  <c r="F51" i="7" s="1"/>
  <c r="F49" i="7"/>
  <c r="E49" i="7"/>
  <c r="E47" i="7"/>
  <c r="F47" i="7" s="1"/>
  <c r="E46" i="7"/>
  <c r="F46" i="7" s="1"/>
  <c r="E45" i="7"/>
  <c r="F44" i="7"/>
  <c r="E44" i="7"/>
  <c r="E43" i="7"/>
  <c r="F43" i="7" s="1"/>
  <c r="E42" i="7"/>
  <c r="F42" i="7" s="1"/>
  <c r="F41" i="7"/>
  <c r="E41" i="7"/>
  <c r="E38" i="7"/>
  <c r="F38" i="7" s="1"/>
  <c r="F37" i="7"/>
  <c r="E37" i="7"/>
  <c r="F36" i="7"/>
  <c r="E36" i="7"/>
  <c r="E35" i="7"/>
  <c r="F35" i="7" s="1"/>
  <c r="E34" i="7"/>
  <c r="F34" i="7" s="1"/>
  <c r="B60" i="7"/>
  <c r="B47" i="7"/>
  <c r="B38" i="7"/>
  <c r="F29" i="7"/>
  <c r="E29" i="7"/>
  <c r="F28" i="7"/>
  <c r="E28" i="7"/>
  <c r="F25" i="7"/>
  <c r="E25" i="7"/>
  <c r="E23" i="7"/>
  <c r="F23" i="7" s="1"/>
  <c r="F21" i="7"/>
  <c r="E21" i="7"/>
  <c r="F20" i="7"/>
  <c r="E20" i="7"/>
  <c r="F17" i="7"/>
  <c r="E17" i="7"/>
  <c r="E16" i="7"/>
  <c r="F16" i="7" s="1"/>
  <c r="E15" i="7"/>
  <c r="F15" i="7" s="1"/>
  <c r="E12" i="7"/>
  <c r="F12" i="7" s="1"/>
  <c r="E10" i="7"/>
  <c r="F10" i="7" s="1"/>
  <c r="F9" i="7"/>
  <c r="E9" i="7"/>
  <c r="F6" i="7"/>
  <c r="E6" i="7"/>
  <c r="E5" i="7"/>
  <c r="F5" i="7" s="1"/>
  <c r="E4" i="7"/>
  <c r="F4" i="7" s="1"/>
  <c r="E3" i="7"/>
  <c r="F3" i="7" s="1"/>
  <c r="B29" i="7"/>
  <c r="B21" i="7"/>
  <c r="B17" i="7"/>
  <c r="B10" i="7"/>
  <c r="B6" i="7"/>
  <c r="N43" i="10"/>
  <c r="M43" i="10"/>
  <c r="N41" i="10"/>
  <c r="M41" i="10"/>
  <c r="L41" i="10"/>
  <c r="K41" i="10"/>
  <c r="J41" i="10"/>
  <c r="D41" i="10"/>
  <c r="O40" i="10"/>
  <c r="O41" i="10" s="1"/>
  <c r="N37" i="10"/>
  <c r="M37" i="10"/>
  <c r="L37" i="10"/>
  <c r="K37" i="10"/>
  <c r="J37" i="10"/>
  <c r="D37" i="10"/>
  <c r="O36" i="10"/>
  <c r="O35" i="10"/>
  <c r="H35" i="10"/>
  <c r="O34" i="10"/>
  <c r="O33" i="10"/>
  <c r="O32" i="10"/>
  <c r="O31" i="10"/>
  <c r="O30" i="10"/>
  <c r="O29" i="10"/>
  <c r="O28" i="10"/>
  <c r="O27" i="10"/>
  <c r="O26" i="10"/>
  <c r="O25" i="10"/>
  <c r="O24" i="10"/>
  <c r="H24" i="10"/>
  <c r="O23" i="10"/>
  <c r="O22" i="10"/>
  <c r="O21" i="10"/>
  <c r="O20" i="10"/>
  <c r="O37" i="10" s="1"/>
  <c r="G19" i="10"/>
  <c r="G18" i="10"/>
  <c r="H34" i="10" s="1"/>
  <c r="N17" i="10"/>
  <c r="M17" i="10"/>
  <c r="L17" i="10"/>
  <c r="K17" i="10"/>
  <c r="J17" i="10"/>
  <c r="D17" i="10"/>
  <c r="O16" i="10"/>
  <c r="O15" i="10"/>
  <c r="O17" i="10" s="1"/>
  <c r="O14" i="10"/>
  <c r="N11" i="10"/>
  <c r="M11" i="10"/>
  <c r="L11" i="10"/>
  <c r="L43" i="10" s="1"/>
  <c r="K11" i="10"/>
  <c r="K43" i="10" s="1"/>
  <c r="J11" i="10"/>
  <c r="J43" i="10" s="1"/>
  <c r="D11" i="10"/>
  <c r="D43" i="10" s="1"/>
  <c r="O10" i="10"/>
  <c r="O9" i="10"/>
  <c r="O11" i="10" s="1"/>
  <c r="O43" i="10" s="1"/>
  <c r="O8" i="10"/>
  <c r="B49" i="7" l="1"/>
  <c r="B51" i="7" s="1"/>
  <c r="B52" i="7" s="1"/>
  <c r="B54" i="7" s="1"/>
  <c r="B56" i="7" s="1"/>
  <c r="B23" i="7"/>
  <c r="B12" i="7"/>
  <c r="H23" i="10"/>
  <c r="H31" i="10"/>
  <c r="H20" i="10"/>
  <c r="H28" i="10"/>
  <c r="H32" i="10"/>
  <c r="H36" i="10"/>
  <c r="H21" i="10"/>
  <c r="H25" i="10"/>
  <c r="H29" i="10"/>
  <c r="H33" i="10"/>
  <c r="H27" i="10"/>
  <c r="H22" i="10"/>
  <c r="H26" i="10"/>
  <c r="H30" i="10"/>
  <c r="B25" i="7" l="1"/>
  <c r="B30" i="13"/>
  <c r="C30" i="13" s="1"/>
  <c r="B29" i="13"/>
  <c r="C29" i="13" s="1"/>
  <c r="B28" i="13"/>
  <c r="C28" i="13" s="1"/>
  <c r="B27" i="13"/>
  <c r="C27" i="13" s="1"/>
  <c r="B26" i="13"/>
  <c r="C26" i="13" s="1"/>
  <c r="B25" i="13"/>
  <c r="C25" i="13" s="1"/>
  <c r="B24" i="13"/>
  <c r="C24" i="13" s="1"/>
  <c r="B23" i="13"/>
  <c r="C23" i="13" s="1"/>
  <c r="B22" i="13"/>
  <c r="C22" i="13" s="1"/>
  <c r="B21" i="13"/>
  <c r="B33" i="13" s="1"/>
  <c r="C33" i="13" s="1"/>
  <c r="B20" i="13"/>
  <c r="C20" i="13" s="1"/>
  <c r="B19" i="13"/>
  <c r="B31" i="13" s="1"/>
  <c r="C31" i="13" s="1"/>
  <c r="B18" i="13"/>
  <c r="C18" i="13" s="1"/>
  <c r="B17" i="13"/>
  <c r="C17" i="13" s="1"/>
  <c r="B16" i="13"/>
  <c r="C16" i="13" s="1"/>
  <c r="B15" i="13"/>
  <c r="C15" i="13" s="1"/>
  <c r="B14" i="13"/>
  <c r="C14" i="13" s="1"/>
  <c r="B13" i="13"/>
  <c r="C13" i="13" s="1"/>
  <c r="B12" i="13"/>
  <c r="C12" i="13" s="1"/>
  <c r="C11" i="13"/>
  <c r="B11" i="13"/>
  <c r="B10" i="13"/>
  <c r="C10" i="13" s="1"/>
  <c r="B9" i="13"/>
  <c r="C9" i="13" s="1"/>
  <c r="C8" i="13"/>
  <c r="C7" i="13"/>
  <c r="C21" i="13" l="1"/>
  <c r="B32" i="13"/>
  <c r="C32" i="13" s="1"/>
  <c r="B34" i="13"/>
  <c r="C34" i="13" s="1"/>
  <c r="B36" i="13"/>
  <c r="C36" i="13" s="1"/>
  <c r="B38" i="13"/>
  <c r="C38" i="13" s="1"/>
  <c r="B40" i="13"/>
  <c r="C40" i="13" s="1"/>
  <c r="B42" i="13"/>
  <c r="C42" i="13" s="1"/>
  <c r="J20" i="13"/>
  <c r="C19" i="13"/>
  <c r="B35" i="13"/>
  <c r="C35" i="13" s="1"/>
  <c r="B37" i="13"/>
  <c r="C37" i="13" s="1"/>
  <c r="B39" i="13"/>
  <c r="C39" i="13" s="1"/>
  <c r="B41" i="13"/>
  <c r="C41" i="13" s="1"/>
  <c r="C43" i="13" l="1"/>
  <c r="D7" i="13" s="1"/>
  <c r="E7" i="13" s="1"/>
  <c r="M15" i="13"/>
  <c r="M16" i="13"/>
  <c r="M13" i="13"/>
  <c r="L5" i="13"/>
  <c r="N5" i="13" s="1"/>
  <c r="M14" i="13"/>
  <c r="B43" i="13"/>
  <c r="D8" i="13" l="1"/>
  <c r="E8" i="13" l="1"/>
  <c r="D9" i="13" l="1"/>
  <c r="E9" i="13" l="1"/>
  <c r="D10" i="13" l="1"/>
  <c r="E10" i="13" s="1"/>
  <c r="D11" i="13" l="1"/>
  <c r="E11" i="13" s="1"/>
  <c r="D12" i="13" l="1"/>
  <c r="E12" i="13" s="1"/>
  <c r="D13" i="13" l="1"/>
  <c r="E13" i="13" s="1"/>
  <c r="D14" i="13" l="1"/>
  <c r="E14" i="13" s="1"/>
  <c r="D15" i="13" l="1"/>
  <c r="E15" i="13" s="1"/>
  <c r="D16" i="13" l="1"/>
  <c r="E16" i="13" s="1"/>
  <c r="D17" i="13" l="1"/>
  <c r="M8" i="13" s="1"/>
  <c r="E17" i="13" l="1"/>
  <c r="D18" i="13" s="1"/>
  <c r="J21" i="13"/>
  <c r="E18" i="13" l="1"/>
  <c r="D19" i="13" s="1"/>
  <c r="E19" i="13" s="1"/>
  <c r="D20" i="13" l="1"/>
  <c r="E20" i="13" s="1"/>
  <c r="D21" i="13" l="1"/>
  <c r="E21" i="13" s="1"/>
  <c r="D22" i="13" l="1"/>
  <c r="E22" i="13" s="1"/>
  <c r="D23" i="13" l="1"/>
  <c r="E23" i="13" s="1"/>
  <c r="D24" i="13" l="1"/>
  <c r="E24" i="13" s="1"/>
  <c r="D25" i="13" l="1"/>
  <c r="E25" i="13" s="1"/>
  <c r="D26" i="13" l="1"/>
  <c r="E26" i="13" s="1"/>
  <c r="D27" i="13" l="1"/>
  <c r="E27" i="13" s="1"/>
  <c r="D28" i="13" l="1"/>
  <c r="E28" i="13" s="1"/>
  <c r="D29" i="13" l="1"/>
  <c r="M9" i="13" s="1"/>
  <c r="E29" i="13" l="1"/>
  <c r="D30" i="13" l="1"/>
  <c r="E30" i="13" l="1"/>
  <c r="D31" i="13" l="1"/>
  <c r="E31" i="13" s="1"/>
  <c r="D32" i="13" l="1"/>
  <c r="E32" i="13" l="1"/>
  <c r="D33" i="13" l="1"/>
  <c r="E33" i="13" s="1"/>
  <c r="D34" i="13" l="1"/>
  <c r="E34" i="13" s="1"/>
  <c r="D35" i="13" l="1"/>
  <c r="E35" i="13" s="1"/>
  <c r="E36" i="13" l="1"/>
  <c r="D36" i="13"/>
  <c r="D37" i="13" l="1"/>
  <c r="E37" i="13" s="1"/>
  <c r="D38" i="13" l="1"/>
  <c r="E38" i="13" s="1"/>
  <c r="D39" i="13" l="1"/>
  <c r="E39" i="13" s="1"/>
  <c r="D40" i="13" l="1"/>
  <c r="E40" i="13" s="1"/>
  <c r="G59" i="7"/>
  <c r="H59" i="7" s="1"/>
  <c r="C60" i="7"/>
  <c r="D47" i="7"/>
  <c r="C47" i="7"/>
  <c r="G46" i="7"/>
  <c r="H46" i="7" s="1"/>
  <c r="G45" i="7"/>
  <c r="H45" i="7" s="1"/>
  <c r="G44" i="7"/>
  <c r="H44" i="7" s="1"/>
  <c r="G43" i="7"/>
  <c r="H43" i="7" s="1"/>
  <c r="G42" i="7"/>
  <c r="H42" i="7" s="1"/>
  <c r="G41" i="7"/>
  <c r="H41" i="7" s="1"/>
  <c r="D38" i="7"/>
  <c r="D49" i="7" s="1"/>
  <c r="D51" i="7" s="1"/>
  <c r="C38" i="7"/>
  <c r="C49" i="7" s="1"/>
  <c r="G37" i="7"/>
  <c r="H37" i="7" s="1"/>
  <c r="G36" i="7"/>
  <c r="H36" i="7" s="1"/>
  <c r="G35" i="7"/>
  <c r="H35" i="7" s="1"/>
  <c r="G34" i="7"/>
  <c r="H34" i="7" s="1"/>
  <c r="D29" i="7"/>
  <c r="C29" i="7"/>
  <c r="G28" i="7"/>
  <c r="H28" i="7" s="1"/>
  <c r="D21" i="7"/>
  <c r="C21" i="7"/>
  <c r="G20" i="7"/>
  <c r="H20" i="7" s="1"/>
  <c r="D17" i="7"/>
  <c r="G68" i="7" s="1"/>
  <c r="C17" i="7"/>
  <c r="G17" i="7" s="1"/>
  <c r="H17" i="7" s="1"/>
  <c r="G16" i="7"/>
  <c r="H16" i="7" s="1"/>
  <c r="G15" i="7"/>
  <c r="H15" i="7" s="1"/>
  <c r="D10" i="7"/>
  <c r="C10" i="7"/>
  <c r="G9" i="7"/>
  <c r="H9" i="7" s="1"/>
  <c r="D6" i="7"/>
  <c r="C6" i="7"/>
  <c r="G5" i="7"/>
  <c r="H5" i="7" s="1"/>
  <c r="G4" i="7"/>
  <c r="H4" i="7" s="1"/>
  <c r="G3" i="7"/>
  <c r="H3" i="7" s="1"/>
  <c r="H68" i="7" l="1"/>
  <c r="G29" i="7"/>
  <c r="H29" i="7" s="1"/>
  <c r="G6" i="7"/>
  <c r="C12" i="7"/>
  <c r="D12" i="7"/>
  <c r="G71" i="7" s="1"/>
  <c r="G10" i="7"/>
  <c r="G12" i="7" s="1"/>
  <c r="H12" i="7" s="1"/>
  <c r="G47" i="7"/>
  <c r="H47" i="7" s="1"/>
  <c r="D41" i="13"/>
  <c r="M10" i="13" s="1"/>
  <c r="G38" i="7"/>
  <c r="H38" i="7" s="1"/>
  <c r="C23" i="7"/>
  <c r="G67" i="7"/>
  <c r="C51" i="7"/>
  <c r="G49" i="7"/>
  <c r="H49" i="7" s="1"/>
  <c r="C25" i="7"/>
  <c r="G25" i="7" s="1"/>
  <c r="H25" i="7" s="1"/>
  <c r="G23" i="7"/>
  <c r="G21" i="7"/>
  <c r="H21" i="7" s="1"/>
  <c r="H10" i="7" l="1"/>
  <c r="H23" i="7"/>
  <c r="H71" i="7"/>
  <c r="G51" i="7"/>
  <c r="H51" i="7" s="1"/>
  <c r="C52" i="7"/>
  <c r="H6" i="7"/>
  <c r="H67" i="7"/>
  <c r="E41" i="13"/>
  <c r="C54" i="7" l="1"/>
  <c r="D42" i="13"/>
  <c r="M11" i="13" s="1"/>
  <c r="E42" i="13" l="1"/>
  <c r="C56" i="7"/>
  <c r="H23" i="8"/>
  <c r="G23" i="8"/>
  <c r="G24" i="8" s="1"/>
  <c r="F23" i="8"/>
  <c r="E23" i="8"/>
  <c r="D23" i="8"/>
  <c r="C23" i="8"/>
  <c r="H22" i="8"/>
  <c r="H24" i="8" s="1"/>
  <c r="G22" i="8"/>
  <c r="F22" i="8"/>
  <c r="F24" i="8" s="1"/>
  <c r="E22" i="8"/>
  <c r="E24" i="8" s="1"/>
  <c r="D22" i="8"/>
  <c r="D24" i="8" s="1"/>
  <c r="H19" i="8"/>
  <c r="G19" i="8"/>
  <c r="F19" i="8"/>
  <c r="E19" i="8"/>
  <c r="D19" i="8"/>
  <c r="C19" i="8"/>
  <c r="I18" i="8"/>
  <c r="I17" i="8"/>
  <c r="H15" i="8"/>
  <c r="G15" i="8"/>
  <c r="F15" i="8"/>
  <c r="E15" i="8"/>
  <c r="D15" i="8"/>
  <c r="I14" i="8"/>
  <c r="C13" i="8"/>
  <c r="C22" i="8" s="1"/>
  <c r="C24" i="8" s="1"/>
  <c r="H11" i="8"/>
  <c r="G11" i="8"/>
  <c r="F11" i="8"/>
  <c r="E11" i="8"/>
  <c r="D11" i="8"/>
  <c r="C11" i="8"/>
  <c r="I10" i="8"/>
  <c r="I9" i="8"/>
  <c r="I11" i="8" s="1"/>
  <c r="IV11" i="8" s="1"/>
  <c r="H7" i="8"/>
  <c r="G7" i="8"/>
  <c r="F7" i="8"/>
  <c r="E7" i="8"/>
  <c r="D7" i="8"/>
  <c r="C7" i="8"/>
  <c r="I6" i="8"/>
  <c r="I23" i="8" s="1"/>
  <c r="I5" i="8"/>
  <c r="I7" i="8" s="1"/>
  <c r="D60" i="7"/>
  <c r="G60" i="7" s="1"/>
  <c r="H60" i="7" s="1"/>
  <c r="D52" i="7"/>
  <c r="I19" i="8" l="1"/>
  <c r="I13" i="8"/>
  <c r="I15" i="8" s="1"/>
  <c r="D54" i="7"/>
  <c r="G54" i="7" s="1"/>
  <c r="H54" i="7" s="1"/>
  <c r="G52" i="7"/>
  <c r="H52" i="7" s="1"/>
  <c r="I22" i="8"/>
  <c r="I24" i="8" s="1"/>
  <c r="C15" i="8"/>
  <c r="D56" i="7" l="1"/>
  <c r="G56" i="7" s="1"/>
  <c r="H56" i="7" s="1"/>
</calcChain>
</file>

<file path=xl/sharedStrings.xml><?xml version="1.0" encoding="utf-8"?>
<sst xmlns="http://schemas.openxmlformats.org/spreadsheetml/2006/main" count="1117" uniqueCount="611">
  <si>
    <t>Date Due</t>
  </si>
  <si>
    <t>Date Received</t>
  </si>
  <si>
    <t>Status</t>
  </si>
  <si>
    <t>General</t>
  </si>
  <si>
    <t>Any equity movements and relevant supporting documents</t>
  </si>
  <si>
    <t>Accrual revenue supporting working paper</t>
  </si>
  <si>
    <t>Accrual expenditure supporting working paper</t>
  </si>
  <si>
    <t xml:space="preserve">Other </t>
  </si>
  <si>
    <t>Cash flow statement workings (reconciliation of operating surplus to net cash from operating activities note)</t>
  </si>
  <si>
    <t>Aging analysis for account payables as at 30 June 20XX</t>
  </si>
  <si>
    <t>Leasing schedule for July XX to June XX</t>
  </si>
  <si>
    <t>Inventory reconciliation for 30 June 20XX</t>
  </si>
  <si>
    <t>Listing of manual journals posted from Jul 20XX to Jun 20XX</t>
  </si>
  <si>
    <t xml:space="preserve">Related party declarations for KMPs </t>
  </si>
  <si>
    <t>Responsible Officer</t>
  </si>
  <si>
    <t>Client Comments</t>
  </si>
  <si>
    <t>Organisational chart</t>
  </si>
  <si>
    <t>Board charter</t>
  </si>
  <si>
    <t xml:space="preserve">Mapping list (or matrix) of GL codes to financial statement line items.  </t>
  </si>
  <si>
    <t>Financial delegations</t>
  </si>
  <si>
    <t>Payroll masterfile data for the entire year</t>
  </si>
  <si>
    <t>Bank reconciliation for month ending 30 June</t>
  </si>
  <si>
    <t>General ledger transaction listing by event</t>
  </si>
  <si>
    <t>* QAO Contact List</t>
  </si>
  <si>
    <t>Initials</t>
  </si>
  <si>
    <t>Name</t>
  </si>
  <si>
    <t>Engagement Role</t>
  </si>
  <si>
    <t>Email</t>
  </si>
  <si>
    <t>QAO Phone</t>
  </si>
  <si>
    <t>QAO Contact*</t>
  </si>
  <si>
    <t>Category</t>
  </si>
  <si>
    <t>Date</t>
  </si>
  <si>
    <t>Officer responsible for this area</t>
  </si>
  <si>
    <t>Comments</t>
  </si>
  <si>
    <t>Valuation report and evidence of managements assessment/endorsement</t>
  </si>
  <si>
    <t>Financial Management Practice Manual (FMPM)</t>
  </si>
  <si>
    <t>Account No.</t>
  </si>
  <si>
    <t>Cateogry</t>
  </si>
  <si>
    <t>1-1110</t>
  </si>
  <si>
    <t xml:space="preserve">Assets </t>
  </si>
  <si>
    <t>1-1111</t>
  </si>
  <si>
    <t>1-1112</t>
  </si>
  <si>
    <t>1-1115</t>
  </si>
  <si>
    <t>1-1118</t>
  </si>
  <si>
    <t>1-1121</t>
  </si>
  <si>
    <t>1-1122</t>
  </si>
  <si>
    <t>1-1161</t>
  </si>
  <si>
    <t>1-1164</t>
  </si>
  <si>
    <t>1-1200</t>
  </si>
  <si>
    <t xml:space="preserve">Trade and other receivables </t>
  </si>
  <si>
    <t>1-4510</t>
  </si>
  <si>
    <t>1-4520</t>
  </si>
  <si>
    <t>1-4530</t>
  </si>
  <si>
    <t>1-4540</t>
  </si>
  <si>
    <t>1-4551</t>
  </si>
  <si>
    <t>1-4555</t>
  </si>
  <si>
    <t>1-4561</t>
  </si>
  <si>
    <t>1-4562</t>
  </si>
  <si>
    <t>1-4563</t>
  </si>
  <si>
    <t>1-4565</t>
  </si>
  <si>
    <t>1-4566</t>
  </si>
  <si>
    <t>1-4570</t>
  </si>
  <si>
    <t>1-4575</t>
  </si>
  <si>
    <t>1-4576</t>
  </si>
  <si>
    <t>1-5002</t>
  </si>
  <si>
    <t xml:space="preserve">Other assets </t>
  </si>
  <si>
    <t>1-5004</t>
  </si>
  <si>
    <t>1-5005</t>
  </si>
  <si>
    <t>1-5006</t>
  </si>
  <si>
    <t>1-5008</t>
  </si>
  <si>
    <t>1-5201</t>
  </si>
  <si>
    <t>1-5204</t>
  </si>
  <si>
    <t>1-5205</t>
  </si>
  <si>
    <t>1-5208</t>
  </si>
  <si>
    <t>1-6100</t>
  </si>
  <si>
    <t>2-1001</t>
  </si>
  <si>
    <t xml:space="preserve">Liabilities </t>
  </si>
  <si>
    <t xml:space="preserve">Trade and other payables </t>
  </si>
  <si>
    <t>2-1002</t>
  </si>
  <si>
    <t>2-1004</t>
  </si>
  <si>
    <t>2-1011</t>
  </si>
  <si>
    <t>2-1014</t>
  </si>
  <si>
    <t>2-1015</t>
  </si>
  <si>
    <t>2-1016</t>
  </si>
  <si>
    <t>2-1017</t>
  </si>
  <si>
    <t>2-1018</t>
  </si>
  <si>
    <t>2-1019</t>
  </si>
  <si>
    <t>2-1132</t>
  </si>
  <si>
    <t>2-1201</t>
  </si>
  <si>
    <t>2-1203</t>
  </si>
  <si>
    <t>2-1205</t>
  </si>
  <si>
    <t xml:space="preserve">Provision for long service leave </t>
  </si>
  <si>
    <t>2-1206</t>
  </si>
  <si>
    <t>2-1207</t>
  </si>
  <si>
    <t>2-1310</t>
  </si>
  <si>
    <t>2-1320</t>
  </si>
  <si>
    <t>2-1410</t>
  </si>
  <si>
    <t>2-1604</t>
  </si>
  <si>
    <t>2-1606</t>
  </si>
  <si>
    <t>2-1607</t>
  </si>
  <si>
    <t>2-1615</t>
  </si>
  <si>
    <t>2-1616</t>
  </si>
  <si>
    <t>2-1631</t>
  </si>
  <si>
    <t>2-1633</t>
  </si>
  <si>
    <t>2-1634</t>
  </si>
  <si>
    <t>2-1645</t>
  </si>
  <si>
    <t>2-1647</t>
  </si>
  <si>
    <t>2-2200</t>
  </si>
  <si>
    <t>2-2201</t>
  </si>
  <si>
    <t>2-2260</t>
  </si>
  <si>
    <t>2-2278</t>
  </si>
  <si>
    <t>2-2279</t>
  </si>
  <si>
    <t>2-2702</t>
  </si>
  <si>
    <t xml:space="preserve">Off- balance </t>
  </si>
  <si>
    <t xml:space="preserve">Trust </t>
  </si>
  <si>
    <t>2-2703</t>
  </si>
  <si>
    <t>2-2704</t>
  </si>
  <si>
    <t>2-2705</t>
  </si>
  <si>
    <t>2-2713</t>
  </si>
  <si>
    <t>2-2714</t>
  </si>
  <si>
    <t>2-2715</t>
  </si>
  <si>
    <t>2-2716</t>
  </si>
  <si>
    <t>2-2717</t>
  </si>
  <si>
    <t>2-2718</t>
  </si>
  <si>
    <t>2-2720</t>
  </si>
  <si>
    <t>2-2721</t>
  </si>
  <si>
    <t>3-8000</t>
  </si>
  <si>
    <t xml:space="preserve">Equity </t>
  </si>
  <si>
    <t xml:space="preserve">Retained surplus </t>
  </si>
  <si>
    <t>3-9100</t>
  </si>
  <si>
    <t>4-0011</t>
  </si>
  <si>
    <t>Revenue</t>
  </si>
  <si>
    <t>Interest</t>
  </si>
  <si>
    <t>4-0012</t>
  </si>
  <si>
    <t>4-0014</t>
  </si>
  <si>
    <t>4-0053</t>
  </si>
  <si>
    <t xml:space="preserve">Other revenue </t>
  </si>
  <si>
    <t>4-0057</t>
  </si>
  <si>
    <t>4-0058</t>
  </si>
  <si>
    <t>4-0105</t>
  </si>
  <si>
    <t>4-8101</t>
  </si>
  <si>
    <t>4-8102</t>
  </si>
  <si>
    <t>4-8103</t>
  </si>
  <si>
    <t>6-0139</t>
  </si>
  <si>
    <t xml:space="preserve">Expenses </t>
  </si>
  <si>
    <t>Depreciation</t>
  </si>
  <si>
    <t>6-0181</t>
  </si>
  <si>
    <t>6-0182</t>
  </si>
  <si>
    <t>6-0184</t>
  </si>
  <si>
    <t>6-0186</t>
  </si>
  <si>
    <t>6-0187</t>
  </si>
  <si>
    <t>6-0188</t>
  </si>
  <si>
    <t>6-8221</t>
  </si>
  <si>
    <t>9-5101</t>
  </si>
  <si>
    <t>9-1101</t>
  </si>
  <si>
    <t xml:space="preserve">Grants and subsidies </t>
  </si>
  <si>
    <t>9-1120</t>
  </si>
  <si>
    <t>9-1121</t>
  </si>
  <si>
    <t>9-1130</t>
  </si>
  <si>
    <t>9-1135</t>
  </si>
  <si>
    <t>9-1150</t>
  </si>
  <si>
    <t>9-1155</t>
  </si>
  <si>
    <t>9-1157</t>
  </si>
  <si>
    <t>9-1158</t>
  </si>
  <si>
    <t>9-1171</t>
  </si>
  <si>
    <t>9-1204</t>
  </si>
  <si>
    <t>9-4101</t>
  </si>
  <si>
    <t>9-4102</t>
  </si>
  <si>
    <t>9-5102</t>
  </si>
  <si>
    <t>9-5302</t>
  </si>
  <si>
    <t>9-5350</t>
  </si>
  <si>
    <t>9-5402</t>
  </si>
  <si>
    <t>9-5404</t>
  </si>
  <si>
    <t>9-5502</t>
  </si>
  <si>
    <t>9-5504</t>
  </si>
  <si>
    <t>6-8121</t>
  </si>
  <si>
    <t>Impairment losses</t>
  </si>
  <si>
    <t>6-0137</t>
  </si>
  <si>
    <t>6-0127</t>
  </si>
  <si>
    <t>6-0121</t>
  </si>
  <si>
    <t xml:space="preserve">Other office administration and operation costs </t>
  </si>
  <si>
    <t>6-0123</t>
  </si>
  <si>
    <t>6-0126</t>
  </si>
  <si>
    <t>6-0131</t>
  </si>
  <si>
    <t>6-0132</t>
  </si>
  <si>
    <t>6-0133</t>
  </si>
  <si>
    <t>6-0135</t>
  </si>
  <si>
    <t>6-0136</t>
  </si>
  <si>
    <t>6-0138</t>
  </si>
  <si>
    <t>6-0142</t>
  </si>
  <si>
    <t>6-0143</t>
  </si>
  <si>
    <t>6-0144</t>
  </si>
  <si>
    <t>6-0151</t>
  </si>
  <si>
    <t>6-0152</t>
  </si>
  <si>
    <t>6-0155</t>
  </si>
  <si>
    <t>8-1101</t>
  </si>
  <si>
    <t>8-1135</t>
  </si>
  <si>
    <t>8-1150</t>
  </si>
  <si>
    <t>8-1158</t>
  </si>
  <si>
    <t>8-1206</t>
  </si>
  <si>
    <t>8-1208</t>
  </si>
  <si>
    <t>8-1209</t>
  </si>
  <si>
    <t>8-3101</t>
  </si>
  <si>
    <t>8-3102</t>
  </si>
  <si>
    <t>8-3103</t>
  </si>
  <si>
    <t>8-3104</t>
  </si>
  <si>
    <t>8-3105</t>
  </si>
  <si>
    <t>8-3106</t>
  </si>
  <si>
    <t>8-3201</t>
  </si>
  <si>
    <t>8-3202</t>
  </si>
  <si>
    <t>8-4010</t>
  </si>
  <si>
    <t>8-5102</t>
  </si>
  <si>
    <t>8-5103</t>
  </si>
  <si>
    <t>8-5201</t>
  </si>
  <si>
    <t>8-5207</t>
  </si>
  <si>
    <t>8-5214</t>
  </si>
  <si>
    <t>8-5220</t>
  </si>
  <si>
    <t>8-5302</t>
  </si>
  <si>
    <t>8-5350</t>
  </si>
  <si>
    <t>8-5402</t>
  </si>
  <si>
    <t>8-5408</t>
  </si>
  <si>
    <t>8-5502</t>
  </si>
  <si>
    <t>8-5503</t>
  </si>
  <si>
    <t>6-0161</t>
  </si>
  <si>
    <t>6-0162</t>
  </si>
  <si>
    <t>6-0171</t>
  </si>
  <si>
    <t>6-0176</t>
  </si>
  <si>
    <t>6-2191</t>
  </si>
  <si>
    <t>6-2192</t>
  </si>
  <si>
    <t>6-2193</t>
  </si>
  <si>
    <t>6-3103</t>
  </si>
  <si>
    <t xml:space="preserve">Advertising and marketing </t>
  </si>
  <si>
    <t>6-3108</t>
  </si>
  <si>
    <t>6-3109</t>
  </si>
  <si>
    <t>6-3110</t>
  </si>
  <si>
    <t xml:space="preserve">Car park operating expenses </t>
  </si>
  <si>
    <t>6-8101</t>
  </si>
  <si>
    <t>6-8102</t>
  </si>
  <si>
    <t>6-8104</t>
  </si>
  <si>
    <t>6-8105</t>
  </si>
  <si>
    <t>6-8106</t>
  </si>
  <si>
    <t>6-8112</t>
  </si>
  <si>
    <t>6-8115</t>
  </si>
  <si>
    <t>6-8118</t>
  </si>
  <si>
    <t>6-8120</t>
  </si>
  <si>
    <t>6-8222</t>
  </si>
  <si>
    <t>9-1206</t>
  </si>
  <si>
    <t xml:space="preserve">Events and fundraising </t>
  </si>
  <si>
    <t>9-1209</t>
  </si>
  <si>
    <t>9-3201</t>
  </si>
  <si>
    <t>9-3221</t>
  </si>
  <si>
    <t>9-5201</t>
  </si>
  <si>
    <t>9-5207</t>
  </si>
  <si>
    <t>9-5214</t>
  </si>
  <si>
    <t xml:space="preserve">Mapping created by auditor. </t>
  </si>
  <si>
    <t>Total:</t>
  </si>
  <si>
    <t xml:space="preserve">Example: Mapped TB chart </t>
  </si>
  <si>
    <t>Examples of supporting documents/guidance</t>
  </si>
  <si>
    <t>Financial Accountability Handbook</t>
  </si>
  <si>
    <t>2019
$</t>
  </si>
  <si>
    <t xml:space="preserve">Immaterial movement. NFA. </t>
  </si>
  <si>
    <t>Variance Analysis</t>
  </si>
  <si>
    <t>CURRENT ASSETS</t>
  </si>
  <si>
    <t>Cash and cash equivalents</t>
  </si>
  <si>
    <t>Trade and other receivables</t>
  </si>
  <si>
    <t>Other assets</t>
  </si>
  <si>
    <t>TOTAL CURRENT ASSETS</t>
  </si>
  <si>
    <t>NON-CURRENT ASSETS</t>
  </si>
  <si>
    <t>Property, plant and equipment</t>
  </si>
  <si>
    <t>TOTAL NON-CURRENT ASSETS</t>
  </si>
  <si>
    <t>TOTAL ASSETS</t>
  </si>
  <si>
    <t>CURRENT LIABILITIES</t>
  </si>
  <si>
    <t>Trade and other payables</t>
  </si>
  <si>
    <t>Provisions</t>
  </si>
  <si>
    <t>TOTAL CURRENT LIABILITIES</t>
  </si>
  <si>
    <t>TOTAL NON CURRENT LIABILITIES</t>
  </si>
  <si>
    <t>TOTAL LIABILITIES</t>
  </si>
  <si>
    <t>NET ASSETS</t>
  </si>
  <si>
    <t>EQUITY</t>
  </si>
  <si>
    <t>Retained surplus</t>
  </si>
  <si>
    <t>TOTAL EQUITY</t>
  </si>
  <si>
    <t>Aged Debt Reporting Tool</t>
  </si>
  <si>
    <t>XXX</t>
  </si>
  <si>
    <t>Current</t>
  </si>
  <si>
    <t>Total</t>
  </si>
  <si>
    <t>Comment</t>
  </si>
  <si>
    <t>A Company</t>
  </si>
  <si>
    <t>Subtotal</t>
  </si>
  <si>
    <t>B Person</t>
  </si>
  <si>
    <t>C Company</t>
  </si>
  <si>
    <t>D Company</t>
  </si>
  <si>
    <t>Totals</t>
  </si>
  <si>
    <t>Add back negatives</t>
  </si>
  <si>
    <t>Total per GL 121XXX</t>
  </si>
  <si>
    <t>Gifts and Benefits (Directive 22/09)</t>
  </si>
  <si>
    <t>Workpapers to support the disclosures in the financial statements and identify long outstanding reconciling items.</t>
  </si>
  <si>
    <t>Workpapers to support the disclosures in the financial statements and identify receivables that may be impaired.</t>
  </si>
  <si>
    <t>Donations</t>
  </si>
  <si>
    <t>Fundraising</t>
  </si>
  <si>
    <t>Declarations of interest</t>
  </si>
  <si>
    <t>A Guide to Risk Management</t>
  </si>
  <si>
    <t>Narration</t>
  </si>
  <si>
    <t>Active</t>
  </si>
  <si>
    <t>Complete</t>
  </si>
  <si>
    <t>DUFFG</t>
  </si>
  <si>
    <t>ABC Catering - Contract for XYZ fund raising</t>
  </si>
  <si>
    <t>No Renewal one off event</t>
  </si>
  <si>
    <t>Contract manager</t>
  </si>
  <si>
    <t>G Jones</t>
  </si>
  <si>
    <t>Rate per unit</t>
  </si>
  <si>
    <t>$135 per peron</t>
  </si>
  <si>
    <t xml:space="preserve">Example contract register </t>
  </si>
  <si>
    <t>Computer Software - ThankQ</t>
  </si>
  <si>
    <t>SL</t>
  </si>
  <si>
    <t>Office Furniture</t>
  </si>
  <si>
    <t>Office Equipment</t>
  </si>
  <si>
    <t>Total Office Equipment</t>
  </si>
  <si>
    <t>Sample asset register</t>
  </si>
  <si>
    <t>Management review of useful lives and impairment</t>
  </si>
  <si>
    <t>We use the financial delegations to test that the appropriate level of approval is given for transactions.</t>
  </si>
  <si>
    <t>The operational budget provides a forecast of the financial operations of the foundation for the financial year and allows us to focus on expected areas of higher risk.</t>
  </si>
  <si>
    <t>Workpapers to support the disclosures in the financial statements. The useful lives of assets should be assessed annually. As part of this assessment, the condition of the asset should be assessed for any potential impairment.</t>
  </si>
  <si>
    <t>ORGANISATIONAL STRUCTURE</t>
  </si>
  <si>
    <t>as at XX/XX/XXXX</t>
  </si>
  <si>
    <t>Number of  FTE's:</t>
  </si>
  <si>
    <t>Organisational Chart</t>
  </si>
  <si>
    <t>Example risk register</t>
  </si>
  <si>
    <t xml:space="preserve">Example risk register </t>
  </si>
  <si>
    <t>Example - Declaration of interests form</t>
  </si>
  <si>
    <t>2020
$</t>
  </si>
  <si>
    <t xml:space="preserve">The decrease is due to accumulated depreciation on assets. No new significant assets have been purchased in 2020. </t>
  </si>
  <si>
    <t>User charges and fees</t>
  </si>
  <si>
    <t>Grants and other contributions</t>
  </si>
  <si>
    <t>Other revenue</t>
  </si>
  <si>
    <t>Employee expenses</t>
  </si>
  <si>
    <t>Supplies and services</t>
  </si>
  <si>
    <t xml:space="preserve">The decrease in expenses is because there was a one-off purchase of the car park ticketing system in 2019, whereas no large purchases have occurred in 2020. 2020 expenses are more consistent with 2018 purchases. </t>
  </si>
  <si>
    <t>Grants and subsidies</t>
  </si>
  <si>
    <t>Other expenses</t>
  </si>
  <si>
    <t xml:space="preserve">Increase is a result of loss on disposal of old car park assets, offset by decrease in admin costs such as internet, phone and merchant fees (which is a result of consolidating all events into one ticketing system Stripe). </t>
  </si>
  <si>
    <t>Other comprehensive income for the year</t>
  </si>
  <si>
    <t>TOTAL COMPREHENSIVE INCOME</t>
  </si>
  <si>
    <t>Ratio</t>
  </si>
  <si>
    <t>AUDIT COMMENTS</t>
  </si>
  <si>
    <t>A measure of short-term liquidity.  Indicates the ability of an entity to meet its short-term debts from its current assets.</t>
  </si>
  <si>
    <t>current assets/current liabilities</t>
  </si>
  <si>
    <t xml:space="preserve">The liquidity of IHF is very good, they can pay their debts two times over if and when due. </t>
  </si>
  <si>
    <t>A more rigirious measure of short-term liquidity. Indicates the ability of the entity to meet unexpected demands from liquid current assets.</t>
  </si>
  <si>
    <t>(cash at bank + marketable securities + net receivables)/current liabilities</t>
  </si>
  <si>
    <t xml:space="preserve">Financial position of SPAL to pay off its current liabilities in a short period of time has been consistently due to good cash reserves in the CBA Growth Fund. </t>
  </si>
  <si>
    <t>Measures percentage of assets provided by creditors and extent of using gearing.</t>
  </si>
  <si>
    <t>total liabilities/total assets</t>
  </si>
  <si>
    <t xml:space="preserve">Decrease in provisions is due to the payment of LSL entitlements to XXXX (12 years) who resigned in June. </t>
  </si>
  <si>
    <t xml:space="preserve">Debt ratio is decreasing, indiciating effective cash management policy by foundation.  </t>
  </si>
  <si>
    <t>Declaration of interest form</t>
  </si>
  <si>
    <t>Example leasing schedule</t>
  </si>
  <si>
    <t>Interest rate</t>
  </si>
  <si>
    <t>ASB Lending rates; Business finance; Outstanding; Large business; Total (2.8%)</t>
  </si>
  <si>
    <t>CPI</t>
  </si>
  <si>
    <t>as at 1 August2019</t>
  </si>
  <si>
    <t>Balance</t>
  </si>
  <si>
    <t>Initial recognition</t>
  </si>
  <si>
    <t>Period</t>
  </si>
  <si>
    <t>NPV</t>
  </si>
  <si>
    <t>Example Corporate Card Register</t>
  </si>
  <si>
    <t>Position</t>
  </si>
  <si>
    <t>CEO</t>
  </si>
  <si>
    <t>Issue date</t>
  </si>
  <si>
    <t>Expiry date</t>
  </si>
  <si>
    <t>Board Chair</t>
  </si>
  <si>
    <t>Board minutes 1/06/2019</t>
  </si>
  <si>
    <t>1 July 2019 to 30 June 2020</t>
  </si>
  <si>
    <t>Number</t>
  </si>
  <si>
    <t>Type</t>
  </si>
  <si>
    <t>Cost</t>
  </si>
  <si>
    <t>Rate</t>
  </si>
  <si>
    <t>Purchased</t>
  </si>
  <si>
    <t>Disposed</t>
  </si>
  <si>
    <t>1-Jul-19</t>
  </si>
  <si>
    <t>Purchases</t>
  </si>
  <si>
    <t>Disposals</t>
  </si>
  <si>
    <t>30-Jun-20</t>
  </si>
  <si>
    <t>Capital Expenditure - Office Move</t>
  </si>
  <si>
    <t>new office ph installation</t>
  </si>
  <si>
    <t>FA-0022</t>
  </si>
  <si>
    <t xml:space="preserve">Capital Expenditure </t>
  </si>
  <si>
    <t>New Telephone System</t>
  </si>
  <si>
    <t>FA-0004</t>
  </si>
  <si>
    <t>Purchase Furniture for New Office</t>
  </si>
  <si>
    <t>FA-0003</t>
  </si>
  <si>
    <t>Total Capital Expenditure - Office Move</t>
  </si>
  <si>
    <t>Computer Software - Fixed Asset</t>
  </si>
  <si>
    <t>FA-0024</t>
  </si>
  <si>
    <t>Computer Software - Fixed Assets</t>
  </si>
  <si>
    <t>Regular Giving Import File</t>
  </si>
  <si>
    <t>FA-0006</t>
  </si>
  <si>
    <t>ThankQ RG Import File Access</t>
  </si>
  <si>
    <t>FA-0023</t>
  </si>
  <si>
    <t>Total Computer Software - Fixed Asset</t>
  </si>
  <si>
    <t>4 x IP handsets VoIP card &amp; memory expansion</t>
  </si>
  <si>
    <t>FA-0028</t>
  </si>
  <si>
    <t>ACER G276HL 27 INCH FPD BLK</t>
  </si>
  <si>
    <t>FA-0020</t>
  </si>
  <si>
    <t>Comms Work Station</t>
  </si>
  <si>
    <t>FA-0033</t>
  </si>
  <si>
    <t>Computer Screens x 2</t>
  </si>
  <si>
    <t>FA-0010</t>
  </si>
  <si>
    <t>Cranbury Office LED Sign</t>
  </si>
  <si>
    <t>FA-0026</t>
  </si>
  <si>
    <t>CUST-DELIVERY</t>
  </si>
  <si>
    <t>FA-0021</t>
  </si>
  <si>
    <t xml:space="preserve">Finance Computer </t>
  </si>
  <si>
    <t>FA-0036</t>
  </si>
  <si>
    <t>HO 550-123A DNX WHITE DESKTOP</t>
  </si>
  <si>
    <t>FA-0019</t>
  </si>
  <si>
    <t>HP 23-R107A DNX AIO BLU</t>
  </si>
  <si>
    <t>FA-0017</t>
  </si>
  <si>
    <t>FA-0015</t>
  </si>
  <si>
    <t>FA-0016</t>
  </si>
  <si>
    <t xml:space="preserve">Laptop (Dell) </t>
  </si>
  <si>
    <t>FA-0037</t>
  </si>
  <si>
    <t>LG 32MPS58HQ 32 in LED FPD wht monitor (Kim)</t>
  </si>
  <si>
    <t>FA-0025 Write off</t>
  </si>
  <si>
    <t>MFC-L2700DW</t>
  </si>
  <si>
    <t>FA-0018</t>
  </si>
  <si>
    <t>Office Computer</t>
  </si>
  <si>
    <t>FA-0012</t>
  </si>
  <si>
    <t>FA-0011</t>
  </si>
  <si>
    <t>Programming changes to NEC ph</t>
  </si>
  <si>
    <t>FA-0027</t>
  </si>
  <si>
    <t>Web Development</t>
  </si>
  <si>
    <t>Brand &amp; Web Devel - Project Balance</t>
  </si>
  <si>
    <t>FA-0007</t>
  </si>
  <si>
    <t>Total Web Development</t>
  </si>
  <si>
    <t>XXXX Hospital Foundation</t>
  </si>
  <si>
    <t>As part of the audit, we look at the variances between the current and prior year and reasons for material variances.  We request from the Foundation a report on the variances in the first instance.  We will verify this this through our audit and our understanding of the financial transactions for the year.  This analysis will be similar to the year to year analysis, but it will be the Current year results compared to the budget.</t>
  </si>
  <si>
    <t>We use this as part of our audit to ensure banking transactions are only conducted by those authorised as bank account signatories.  Authorised bank signatories is a form of internal control over bank transactions.</t>
  </si>
  <si>
    <t>Workpapers to support the disclosures in the financial statements and to target our audit testing.</t>
  </si>
  <si>
    <t>Provide information on how often valuations are undertaken, the process/approach adopted including quality assurance process and how the information is used. Please ensure all working papers are adequately cross referenced to each applicable balance.</t>
  </si>
  <si>
    <t>Variance
Curr v Prev
$</t>
  </si>
  <si>
    <t>Variance
Curr v Prev
%</t>
  </si>
  <si>
    <t>2021
Budget
$</t>
  </si>
  <si>
    <t>2021
Actual
$</t>
  </si>
  <si>
    <t>Variance
Budget v Act
$</t>
  </si>
  <si>
    <t>Variance
Budget v Act 
%</t>
  </si>
  <si>
    <t>2020
Actual
$</t>
  </si>
  <si>
    <t>© The State of Queensland (Queensland Audit Office) 2021.</t>
  </si>
  <si>
    <t>Instructions</t>
  </si>
  <si>
    <t>CAS - List of documents required to complete the audit</t>
  </si>
  <si>
    <t>Meetings &amp; process walkthroughs</t>
  </si>
  <si>
    <t>Example Organisational Chart</t>
  </si>
  <si>
    <t>Example Mapped Chart</t>
  </si>
  <si>
    <t>Example Contract Register</t>
  </si>
  <si>
    <t>Example Asset register</t>
  </si>
  <si>
    <t>Example: Health foundation client assistance schedule—20XX–XX</t>
  </si>
  <si>
    <t>Audit area</t>
  </si>
  <si>
    <t>Title/item requested</t>
  </si>
  <si>
    <t>What do we use this information for?</t>
  </si>
  <si>
    <t>Risk register</t>
  </si>
  <si>
    <t>Public interest/conflict of interest register.</t>
  </si>
  <si>
    <t>Minutes and agendas of board meetings held</t>
  </si>
  <si>
    <t xml:space="preserve">Audit and risk committee agenda and minutes held </t>
  </si>
  <si>
    <t xml:space="preserve">Accounting position papers </t>
  </si>
  <si>
    <t>Proforma financial statements and final draft financial statements</t>
  </si>
  <si>
    <t>Variance analysis—explanation for movements from budget to current year for the income statement and balance sheet.
Compare to budget or prior year to identify risk</t>
  </si>
  <si>
    <t xml:space="preserve">Supporting workpapers for each disclosure note including: 
-commitments and contingencies
-financial instruments
-key management personnel (KMPs)
-related party transactions </t>
  </si>
  <si>
    <t>List of current bank account signatories</t>
  </si>
  <si>
    <t xml:space="preserve">Human resources (HR) delegations </t>
  </si>
  <si>
    <t>Long service leave and annual leave accrual calculations</t>
  </si>
  <si>
    <t>Accounts receivable age analysis as at 30 June 20XX</t>
  </si>
  <si>
    <t>Copy of provision for impairment of receivables and bad debt write offs for 1 Jul 20XX to 30 June 20XX, if any</t>
  </si>
  <si>
    <t>Gifts and donations register, which should include an estimated value for each item</t>
  </si>
  <si>
    <t>Listing of all major fund-raising activities to date with the total cost and funds raised for each.
A listing of events planned for the period to 30 June 20XX</t>
  </si>
  <si>
    <t>Current corporate card register if applicable</t>
  </si>
  <si>
    <t>General ledger transaction listing of supplies and services</t>
  </si>
  <si>
    <t xml:space="preserve">Copy of the contracts register </t>
  </si>
  <si>
    <t xml:space="preserve">Listing of prepayments </t>
  </si>
  <si>
    <t>Property, plant and equipment reconciliation as at 30 June 20XX</t>
  </si>
  <si>
    <t xml:space="preserve">Copy of the fixed asset register </t>
  </si>
  <si>
    <t>Copy of the portable and attractive assets register</t>
  </si>
  <si>
    <t xml:space="preserve">If relevant, supporting workpapers for the property, plant and equipment movement reconciliation (that is, additions listing, disposal listings, assessment of useful life, and so on) </t>
  </si>
  <si>
    <t>Business activity statement (BAS) for 30 June</t>
  </si>
  <si>
    <t>Risk Management Framework template Hospital Foundations  (Issued by Queensland Health)</t>
  </si>
  <si>
    <t>QAO Risk management maturity model</t>
  </si>
  <si>
    <t>Example: Declaration of interest form</t>
  </si>
  <si>
    <t>Fact sheet on Preparing position papers for accounting matters and valuation</t>
  </si>
  <si>
    <t>Future Bay Regional Health Foundation (Tier 2)  illustrative financial statements, example from Queensland Treasury</t>
  </si>
  <si>
    <t>Understanding general purpose financial statements (QAO blog)</t>
  </si>
  <si>
    <t>Focused financial reporting (QAO blog)</t>
  </si>
  <si>
    <t>Assessing financial statement preparation for state government entities 2019 (QAO blog)</t>
  </si>
  <si>
    <t>Variance analysis</t>
  </si>
  <si>
    <t>Aged debtors analysis</t>
  </si>
  <si>
    <t>Example corporate card register</t>
  </si>
  <si>
    <t xml:space="preserve">The organisational chart gives an overview of the foundation's structure and where accountabilities lie within the foundation. If this hasn't changed since last year, please just confirm this.
</t>
  </si>
  <si>
    <r>
      <t xml:space="preserve">The FMPM tells us how the foundation's transactions are to be approved and processed.  
</t>
    </r>
    <r>
      <rPr>
        <i/>
        <sz val="11"/>
        <color theme="5" tint="-0.249977111117893"/>
        <rFont val="Arial"/>
        <family val="2"/>
      </rPr>
      <t>Guidance: Queensland Treasury issues the Financial Reporting Requirements and the financial accountability handbook, which can assist foundations in developing their FMPM</t>
    </r>
    <r>
      <rPr>
        <sz val="11"/>
        <color theme="5" tint="-0.249977111117893"/>
        <rFont val="Arial"/>
        <family val="2"/>
      </rPr>
      <t>.</t>
    </r>
  </si>
  <si>
    <t>The charter defines the responsibilities and accountabilities of the board. It helps us to understand how the foundation operates.</t>
  </si>
  <si>
    <r>
      <t xml:space="preserve">The risk register informs us where the foundation considers its high risks lie and what actions it is undertaking to mitigate those risks.
</t>
    </r>
    <r>
      <rPr>
        <i/>
        <sz val="11"/>
        <color theme="5" tint="-0.249977111117893"/>
        <rFont val="Arial"/>
        <family val="2"/>
      </rPr>
      <t>Guidance: links are provided  to help with developing a risk framework and risk register.</t>
    </r>
  </si>
  <si>
    <t>This gives us an understanding of how the financial statement disclosures will be derived.
Where the trial balance is mapped to the financial statements, this provides a workpaper on how the financial statement disclosures were established.  Where this is not completed, it will take additional audit time to check the completeness of the financial statement balances.</t>
  </si>
  <si>
    <r>
      <t xml:space="preserve">Conflicts of interest are a high risk consideration for an audit.  The register of interests provides us information to focus our audit testing.  
</t>
    </r>
    <r>
      <rPr>
        <i/>
        <sz val="11"/>
        <color theme="5" tint="-0.249977111117893"/>
        <rFont val="Arial"/>
        <family val="2"/>
      </rPr>
      <t>Guidance: the Department of the Premier and Cabinet issued guidance on declarations of interest.</t>
    </r>
  </si>
  <si>
    <t>As a normal part of our audit program, we review the foundation board's agenda and minutes.  This informs us of significant decisions made by the board, such as recruitment, purchase of major property, plant and equipment, significant contracts, and so on. It allows us to proactively address accounting and audit issues.</t>
  </si>
  <si>
    <t>This is only applicable to foundations with audit committees. We either attend the audit committee meetings or review the minutes of the meetings.  It gives us an understanding of the key risks to the foundation and the board's direction to minimise risk.</t>
  </si>
  <si>
    <r>
      <t xml:space="preserve">Accounting position papers are to be prepared by the foundation on matters that could have a significant impact of the financial statement disclosures.  These will be primarily changes in accounting standards. 
</t>
    </r>
    <r>
      <rPr>
        <i/>
        <sz val="11"/>
        <color theme="5" tint="-0.249977111117893"/>
        <rFont val="Arial"/>
        <family val="2"/>
      </rPr>
      <t>Guidance: the linked fact sheet provides guidance on how to prepare a position paper. Audit teams will discuss the need for position papers with you.</t>
    </r>
  </si>
  <si>
    <r>
      <rPr>
        <b/>
        <sz val="11"/>
        <color theme="1"/>
        <rFont val="Arial"/>
        <family val="2"/>
      </rPr>
      <t>Proforma financial statements</t>
    </r>
    <r>
      <rPr>
        <sz val="11"/>
        <color theme="1"/>
        <rFont val="Arial"/>
        <family val="2"/>
      </rPr>
      <t xml:space="preserve">: can relieve some of the end of year pressures.  Proforma financial statements are prepared in May/June.  Effectively, they are your financial statements without the current year figures. Your audit team will review the proforma statements and provide feedback on any necessary changes by the agreed target date. 
</t>
    </r>
    <r>
      <rPr>
        <b/>
        <sz val="11"/>
        <color theme="1"/>
        <rFont val="Arial"/>
        <family val="2"/>
      </rPr>
      <t>Final draft financial statements</t>
    </r>
    <r>
      <rPr>
        <sz val="11"/>
        <color theme="1"/>
        <rFont val="Arial"/>
        <family val="2"/>
      </rPr>
      <t xml:space="preserve">:  should be provided at the start of the final audit visit. These statements should have a quality assurance review before providing them to audit.  A good quality review should correct errors/omissions prior to the final audit.  The aim of this is to reduce the foundation's time to rework financial statements, and audit time to fix errors and omissions and review of additional review of the financial statements. It aims to save time and money.
</t>
    </r>
    <r>
      <rPr>
        <i/>
        <sz val="11"/>
        <color theme="5" tint="-0.249977111117893"/>
        <rFont val="Arial"/>
        <family val="2"/>
      </rPr>
      <t xml:space="preserve">Guidance:  the Future Bay Regional Health Foundation has been established by Queensland Treasury as sample financial statements for small state entities. This provides guidance on format and layout.  It also provides references to the applicable accounting standards. 
The QAO blogs are additional guidance material on preparing financial statements. </t>
    </r>
  </si>
  <si>
    <t>As part of the audit, we look at the variance between the current and prior year and reasons for material variances.  We request the foundation report on the variances in the first instances.  We will verify this through our audit and our understanding of the financial transactions for the year.</t>
  </si>
  <si>
    <t>Workpapers to support the disclosures in the financial statements.</t>
  </si>
  <si>
    <t xml:space="preserve">Workpapers to support the disclosures in the financial statements. </t>
  </si>
  <si>
    <t>We use this data to perform audit analytics and to inform our audit sample testing.</t>
  </si>
  <si>
    <t>We use this to audit approvals for HR transactions.</t>
  </si>
  <si>
    <t>We look at gift and benefits in terms of:
- the probity of matters associated with the stewardship of public sector entities
- compliance with relevant acts, regulations and government policies.</t>
  </si>
  <si>
    <t>This provides a listing of all leases the foundation has in place. This schedule should include the purpose of the lease, duration, amounts payable over time for the duration of the lease.</t>
  </si>
  <si>
    <t xml:space="preserve">If the foundation has issued corporate cards, a register of issued corporate cards should be maintained. </t>
  </si>
  <si>
    <t>This is similar to the aged analysis of debtors. This provides us with an insight into how well the foundation is paying its outstanding obligations. Long-term payables without reasonable explanations may indicate going concern or legal dispute issues.</t>
  </si>
  <si>
    <t>All significant contracts should be maintained in a contract register that details, at a minimum, the following five elements:
1. start and end date of the contract
2. total contracted amount and annual amounts
3. contract manager assigned to the contract
4. link to or reference to a copy of the contract
5. trigger date for renewal to ensure an appropriate procurement process can be followed.</t>
  </si>
  <si>
    <t>Portable and attractive items are those items of equipment that are more suspectable to theft, for example cameras. Most of the time, they are below the asset recognition threshold but are maintained on a register to monitor their location.</t>
  </si>
  <si>
    <t>This is applicable to assets held at fair value where fair value is not cost.</t>
  </si>
  <si>
    <t>Line item</t>
  </si>
  <si>
    <t xml:space="preserve">Note: line item </t>
  </si>
  <si>
    <t xml:space="preserve">Cash and cash equivalents </t>
  </si>
  <si>
    <t xml:space="preserve">Property, plant and equipment </t>
  </si>
  <si>
    <t xml:space="preserve">User fees and charges </t>
  </si>
  <si>
    <t>Employee benefits</t>
  </si>
  <si>
    <t xml:space="preserve">Other expenses </t>
  </si>
  <si>
    <t xml:space="preserve">Grants and other contributions </t>
  </si>
  <si>
    <t xml:space="preserve">Supplies and services </t>
  </si>
  <si>
    <t xml:space="preserve">Audit fees </t>
  </si>
  <si>
    <t xml:space="preserve">Office rent </t>
  </si>
  <si>
    <t xml:space="preserve">Statement of financial position </t>
  </si>
  <si>
    <t>Statement of comprehensive income</t>
  </si>
  <si>
    <t>NON-CURRENT LIABILITIES</t>
  </si>
  <si>
    <t>TOTAL NON-CURRENT LIABILITIES</t>
  </si>
  <si>
    <t>Income from continuing operations</t>
  </si>
  <si>
    <t>Total income from continuing operations</t>
  </si>
  <si>
    <t>Expenses from continuing operations</t>
  </si>
  <si>
    <t>Total expenses from continuing operations</t>
  </si>
  <si>
    <t>Operating result from continuing operations</t>
  </si>
  <si>
    <t xml:space="preserve">The increase in grants and other contributions line is due to $42k payment by ATO for JobKeeper stimulus payments for seven employees over four fortnights. This is offset by $10k decrease in payments for Fit4Life session (due to the impact of COVID-19 cancelling public gatherings). </t>
  </si>
  <si>
    <t xml:space="preserve">The increase is due to three terminations that have occurred this financial year, including one long-term employee who was paid out out $35k in LSL entitlements (worked for 13 years). </t>
  </si>
  <si>
    <t xml:space="preserve">Increase in depreciation is due to the new car park system which came into operation in March 2019 (a full year of depreciation in 2020). </t>
  </si>
  <si>
    <t>No impairment of assets recorded for this year.</t>
  </si>
  <si>
    <t>Financial ratios</t>
  </si>
  <si>
    <t>Liquidity ratios</t>
  </si>
  <si>
    <t xml:space="preserve">Current ratio </t>
  </si>
  <si>
    <t xml:space="preserve">Quick ratio </t>
  </si>
  <si>
    <t>Financial stability ratios</t>
  </si>
  <si>
    <t xml:space="preserve">Debt ratio </t>
  </si>
  <si>
    <t>Significance of each ratio</t>
  </si>
  <si>
    <t>Method of calculation</t>
  </si>
  <si>
    <t>Example—Leasing schedule</t>
  </si>
  <si>
    <t>Current liabilities</t>
  </si>
  <si>
    <t>Non-current liabilities</t>
  </si>
  <si>
    <t>Interest expense for 2020–21</t>
  </si>
  <si>
    <t>Interest expense for 2021–22</t>
  </si>
  <si>
    <t>Interest expense for 2022–23</t>
  </si>
  <si>
    <t>Depreciation expense for 2019–20</t>
  </si>
  <si>
    <t>Depreciation expense for 2020–21</t>
  </si>
  <si>
    <t>Depreciation expense for 2021–22</t>
  </si>
  <si>
    <t>Depreciation expense for 2022–23</t>
  </si>
  <si>
    <t>Audit cal</t>
  </si>
  <si>
    <t>Client amount</t>
  </si>
  <si>
    <t>Diff</t>
  </si>
  <si>
    <t>Payments</t>
  </si>
  <si>
    <t>Balance date</t>
  </si>
  <si>
    <t>Aged debt reporting tool</t>
  </si>
  <si>
    <t>The $15k overdue for three months as result a dispute over the services delivered. This is currently being managed. It is expected that we will recover the full $15k.</t>
  </si>
  <si>
    <t>Credit note rasied as the $22,340 an errors and should have been $20,240. New invoice raised in the current month. (Copy of credit note and relevant correspondance is attached to work papers.)</t>
  </si>
  <si>
    <t>Add credit notes</t>
  </si>
  <si>
    <t>It is expected that all amounts are recoverable.</t>
  </si>
  <si>
    <t>This debtor is in financial difficulty and under administration. This matter is currently with the debt recovery agency. We only expect to revover 10 per cent of this receivable.  A credit loss of $31,932 expected.</t>
  </si>
  <si>
    <t xml:space="preserve">Reference no. </t>
  </si>
  <si>
    <t>Contract status</t>
  </si>
  <si>
    <t>Approval status</t>
  </si>
  <si>
    <t>Approval date</t>
  </si>
  <si>
    <t>Approval by</t>
  </si>
  <si>
    <t>Effective date</t>
  </si>
  <si>
    <t>Contract value (Incl. GST)</t>
  </si>
  <si>
    <t>Completion date</t>
  </si>
  <si>
    <t>Renewal date</t>
  </si>
  <si>
    <t xml:space="preserve">Card number no. </t>
  </si>
  <si>
    <t>Name of cardholder</t>
  </si>
  <si>
    <t>Card limit</t>
  </si>
  <si>
    <t>Approval ref.</t>
  </si>
  <si>
    <t>Example—Corporate card register</t>
  </si>
  <si>
    <t>Example—Depreciation schedule</t>
  </si>
  <si>
    <t>Accum dep.</t>
  </si>
  <si>
    <t>Blogs</t>
  </si>
  <si>
    <t>Fraud risk management</t>
  </si>
  <si>
    <t>Using risk appetite in the public sector</t>
  </si>
  <si>
    <t xml:space="preserve">Better practice </t>
  </si>
  <si>
    <t>Risk Management maturity model</t>
  </si>
  <si>
    <t>Fraud risk assessment and planning tool</t>
  </si>
  <si>
    <t>Managing cyber security risks</t>
  </si>
  <si>
    <t>QAO guidance</t>
  </si>
  <si>
    <t>Reports to parliament</t>
  </si>
  <si>
    <t>Chief Executive Officers declarations of interest | For government | Queensland Government</t>
  </si>
  <si>
    <r>
      <t xml:space="preserve">The Queensland Government supports and encourages the dissemination of its information. The copyright in this publication is licensed under a Creative Commons Attribution (CC BY) 4.0 International licence. 
To view the licence visit https://creativecommons.org/licenses/by/4.0/ 
Under this licence, you are free to copy, communicate and adapt this tool, as long as you attribute the work to the State of Queensland (Queensland Audit Office). 
Content from this work should be attributed as: The State of Queensland (Queensland Audit Office) </t>
    </r>
    <r>
      <rPr>
        <i/>
        <sz val="12"/>
        <color theme="0"/>
        <rFont val="Arial"/>
        <family val="2"/>
      </rPr>
      <t>Client assistance schedule</t>
    </r>
    <r>
      <rPr>
        <sz val="12"/>
        <color theme="0"/>
        <rFont val="Arial"/>
        <family val="2"/>
      </rPr>
      <t xml:space="preserve">, available under CC BY 4.0 International. </t>
    </r>
  </si>
  <si>
    <r>
      <t xml:space="preserve">The example provided here is a generic example.  Each foundation needs to make their own assessment of the risk relating to their entity. 
The foundation should establish the risk appetite which will drive the identification of the risks,  treatments and the responses.   
</t>
    </r>
    <r>
      <rPr>
        <i/>
        <sz val="11"/>
        <color theme="3" tint="-0.249977111117893"/>
        <rFont val="Arial"/>
        <family val="2"/>
      </rPr>
      <t>Risk appetite is the amount of risk that an entity is prepared to accept or be exposed to at any point in time. It is the level of risk where further risk mitigation is not required.</t>
    </r>
  </si>
  <si>
    <t>Example—Declaration of interests form</t>
  </si>
  <si>
    <r>
      <t xml:space="preserve">This document is adapted from The State of Queensland (Public Service Commission) </t>
    </r>
    <r>
      <rPr>
        <i/>
        <sz val="11"/>
        <color theme="1"/>
        <rFont val="Arial"/>
        <family val="2"/>
      </rPr>
      <t>Directors-General Declaration of Interests</t>
    </r>
    <r>
      <rPr>
        <sz val="11"/>
        <color theme="1"/>
        <rFont val="Arial"/>
        <family val="2"/>
      </rPr>
      <t>, available under CC BY 4.0 International.</t>
    </r>
  </si>
  <si>
    <t>Operational budget for 20XX–20XX financial year</t>
  </si>
  <si>
    <t>Variance analysis—explanation for movements from prior year to current year for the income statement and balance sheet</t>
  </si>
  <si>
    <t xml:space="preserve">Increase in cash is due to the revenue collections from the car park system (nearly $571k additional), which is offset by less spending for four months of the year due to COVID-19 restrictions. Timing of invoices (the lease payment to WMHHS for 2019–20 has not yet been paid) has also meant there is cash in the bank. </t>
  </si>
  <si>
    <t xml:space="preserve">The increase in trade and other payables is predominantly due to a creditor invoice for $263,825.06, which is the car park lease expense from hospital for 2019–20 financial year. The other creditors are a retention invoice from XXXX for $9k and $6k to XXXX for counselling session provided to employees in May. </t>
  </si>
  <si>
    <t xml:space="preserve">The new license reading car park system was in force for the entire year, and this line item represents the collections for the 365 days. Whereas in 2019, the old system was retired and the new system implemented in March 2019—this resulted in a period of two months where income was lost due to troubleshooting errors with the system, or where the system was offline meaning revenue was not able to be collected. With the implementation of the new car parking system there was a period of time this year that revevnue was not collected while the system was being implemented. </t>
  </si>
  <si>
    <t>The increase in grants and subsidies payment is due to $20k payments to Fit4Advisory for consultancy—a review of programs undertaken by IHF to achieve its vision of financial sustainability for the delivery of the current and future health and wellbeing programs within its Fit4Life portfolio.</t>
  </si>
  <si>
    <t>Interest expense for 2019–20</t>
  </si>
  <si>
    <t>Cash and Cash Equivalents</t>
  </si>
  <si>
    <t>Payroll/Employee entitlements</t>
  </si>
  <si>
    <t>Revenue/Receivables</t>
  </si>
  <si>
    <t>Expenditure and Payables</t>
  </si>
  <si>
    <t xml:space="preserve">Property, plant and equipment (PPE) </t>
  </si>
  <si>
    <r>
      <t>This client assistance schedule (CAS) is designed to provide our clients with a list of the information we require to undertake our audit. Please complete the schedule and return it and the relevent information to us by &lt;&lt;</t>
    </r>
    <r>
      <rPr>
        <i/>
        <sz val="11"/>
        <color rgb="FF0000FF"/>
        <rFont val="Arial"/>
        <family val="2"/>
      </rPr>
      <t>insert date</t>
    </r>
    <r>
      <rPr>
        <sz val="11"/>
        <rFont val="Arial"/>
        <family val="2"/>
      </rPr>
      <t xml:space="preserve">&gt;&gt;.
We have provided attachments and the following tabs to provide examples of the type of documents that we require for our audit: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</si>
</sst>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Red]\(#,##0\)"/>
    <numFmt numFmtId="165" formatCode="_-* #,##0_-;\-* #,##0_-;_-* &quot;-&quot;??_-;_-@_-"/>
    <numFmt numFmtId="166" formatCode="d/m/yyyy;@"/>
    <numFmt numFmtId="167" formatCode="0.000"/>
    <numFmt numFmtId="168" formatCode="0.000%"/>
    <numFmt numFmtId="169" formatCode="_-* #,##0.0_-;\-* #,##0.0_-;_-* &quot;-&quot;??_-;_-@_-"/>
    <numFmt numFmtId="170" formatCode="[$$-809]#,##0.00;\-[$$-809]#,##0.00"/>
    <numFmt numFmtId="171" formatCode="0.0###%"/>
  </numFmts>
  <fonts count="55" x14ac:knownFonts="1">
    <font>
      <sz val="11"/>
      <color theme="1"/>
      <name val="Calibri"/>
      <family val="2"/>
      <scheme val="minor"/>
    </font>
    <font>
      <sz val="9"/>
      <color rgb="FF000000"/>
      <name val="Arial"/>
      <family val="2"/>
    </font>
    <font>
      <b/>
      <sz val="10"/>
      <color rgb="FFFFFFFF"/>
      <name val="Arial"/>
      <family val="2"/>
    </font>
    <font>
      <b/>
      <sz val="9"/>
      <color theme="1"/>
      <name val="Arial"/>
      <family val="2"/>
    </font>
    <font>
      <sz val="9"/>
      <color theme="1"/>
      <name val="Arial"/>
      <family val="2"/>
    </font>
    <font>
      <u/>
      <sz val="11"/>
      <color theme="10"/>
      <name val="Calibri"/>
      <family val="2"/>
      <scheme val="minor"/>
    </font>
    <font>
      <b/>
      <sz val="10"/>
      <color theme="1"/>
      <name val="Arial"/>
      <family val="2"/>
    </font>
    <font>
      <b/>
      <sz val="12"/>
      <color theme="1"/>
      <name val="Arial"/>
      <family val="2"/>
    </font>
    <font>
      <sz val="8"/>
      <name val="Calibri"/>
      <family val="2"/>
      <scheme val="minor"/>
    </font>
    <font>
      <sz val="11"/>
      <color theme="1"/>
      <name val="Calibri"/>
      <family val="2"/>
      <scheme val="minor"/>
    </font>
    <font>
      <sz val="10"/>
      <name val="Arial"/>
      <family val="2"/>
    </font>
    <font>
      <b/>
      <sz val="10"/>
      <name val="Arial"/>
      <family val="2"/>
    </font>
    <font>
      <sz val="9"/>
      <name val="Arial"/>
      <family val="2"/>
    </font>
    <font>
      <sz val="8"/>
      <name val="Arial"/>
      <family val="2"/>
    </font>
    <font>
      <sz val="8"/>
      <color indexed="56"/>
      <name val="Arial"/>
      <family val="2"/>
    </font>
    <font>
      <b/>
      <u/>
      <sz val="10"/>
      <name val="Arial"/>
      <family val="2"/>
    </font>
    <font>
      <b/>
      <sz val="10"/>
      <color rgb="FFFF0000"/>
      <name val="Arial"/>
      <family val="2"/>
    </font>
    <font>
      <b/>
      <i/>
      <u/>
      <sz val="10"/>
      <name val="Arial"/>
      <family val="2"/>
    </font>
    <font>
      <b/>
      <sz val="9"/>
      <name val="Arial"/>
      <family val="2"/>
    </font>
    <font>
      <strike/>
      <sz val="9"/>
      <name val="Arial"/>
      <family val="2"/>
    </font>
    <font>
      <sz val="10"/>
      <color theme="0"/>
      <name val="Arial"/>
      <family val="2"/>
    </font>
    <font>
      <sz val="12"/>
      <color theme="0"/>
      <name val="Arial"/>
      <family val="2"/>
    </font>
    <font>
      <b/>
      <sz val="18"/>
      <color theme="0"/>
      <name val="Arial"/>
      <family val="2"/>
    </font>
    <font>
      <u/>
      <sz val="11"/>
      <color theme="10"/>
      <name val="Arial"/>
      <family val="2"/>
    </font>
    <font>
      <sz val="11"/>
      <color theme="1"/>
      <name val="Arial"/>
      <family val="2"/>
    </font>
    <font>
      <sz val="11"/>
      <name val="Arial"/>
      <family val="2"/>
    </font>
    <font>
      <i/>
      <sz val="11"/>
      <color rgb="FF0000FF"/>
      <name val="Arial"/>
      <family val="2"/>
    </font>
    <font>
      <sz val="11"/>
      <color rgb="FFFF0000"/>
      <name val="Arial"/>
      <family val="2"/>
    </font>
    <font>
      <b/>
      <sz val="11"/>
      <color theme="1"/>
      <name val="Arial"/>
      <family val="2"/>
    </font>
    <font>
      <sz val="11"/>
      <color rgb="FF000000"/>
      <name val="Arial"/>
      <family val="2"/>
    </font>
    <font>
      <i/>
      <sz val="11"/>
      <color theme="5" tint="-0.249977111117893"/>
      <name val="Arial"/>
      <family val="2"/>
    </font>
    <font>
      <sz val="11"/>
      <color theme="5" tint="-0.249977111117893"/>
      <name val="Arial"/>
      <family val="2"/>
    </font>
    <font>
      <sz val="11"/>
      <color theme="0"/>
      <name val="Arial"/>
      <family val="2"/>
    </font>
    <font>
      <sz val="11"/>
      <color rgb="FF0000FF"/>
      <name val="Arial"/>
      <family val="2"/>
    </font>
    <font>
      <b/>
      <sz val="12"/>
      <color rgb="FFFFFFFF"/>
      <name val="Arial"/>
      <family val="2"/>
    </font>
    <font>
      <sz val="12"/>
      <color theme="1"/>
      <name val="Arial"/>
      <family val="2"/>
    </font>
    <font>
      <b/>
      <sz val="12"/>
      <color rgb="FF000000"/>
      <name val="Arial"/>
      <family val="2"/>
    </font>
    <font>
      <b/>
      <sz val="10"/>
      <color theme="4"/>
      <name val="Arial"/>
      <family val="2"/>
    </font>
    <font>
      <sz val="9"/>
      <color theme="4"/>
      <name val="Arial"/>
      <family val="2"/>
    </font>
    <font>
      <b/>
      <sz val="9"/>
      <color theme="4"/>
      <name val="Arial"/>
      <family val="2"/>
    </font>
    <font>
      <sz val="11"/>
      <color rgb="FF363F7C"/>
      <name val="Arial"/>
      <family val="2"/>
    </font>
    <font>
      <b/>
      <sz val="11"/>
      <color rgb="FF363F7C"/>
      <name val="Arial"/>
      <family val="2"/>
    </font>
    <font>
      <b/>
      <sz val="12"/>
      <color theme="0"/>
      <name val="Arial"/>
      <family val="2"/>
    </font>
    <font>
      <sz val="12"/>
      <color rgb="FFFF0000"/>
      <name val="Arial"/>
      <family val="2"/>
    </font>
    <font>
      <b/>
      <sz val="11"/>
      <color theme="4"/>
      <name val="Arial"/>
      <family val="2"/>
    </font>
    <font>
      <sz val="11"/>
      <color theme="4"/>
      <name val="Arial"/>
      <family val="2"/>
    </font>
    <font>
      <b/>
      <sz val="16"/>
      <color theme="1"/>
      <name val="Arial"/>
      <family val="2"/>
    </font>
    <font>
      <sz val="10"/>
      <color theme="4"/>
      <name val="Arial"/>
      <family val="2"/>
    </font>
    <font>
      <b/>
      <sz val="14"/>
      <color theme="1"/>
      <name val="Arial"/>
      <family val="2"/>
    </font>
    <font>
      <i/>
      <sz val="11"/>
      <color theme="3" tint="-0.249977111117893"/>
      <name val="Arial"/>
      <family val="2"/>
    </font>
    <font>
      <i/>
      <sz val="12"/>
      <color theme="0"/>
      <name val="Arial"/>
      <family val="2"/>
    </font>
    <font>
      <b/>
      <sz val="16"/>
      <color theme="4"/>
      <name val="Arial"/>
      <family val="2"/>
    </font>
    <font>
      <b/>
      <sz val="14"/>
      <color theme="4"/>
      <name val="Arial"/>
      <family val="2"/>
    </font>
    <font>
      <b/>
      <sz val="12"/>
      <color theme="6"/>
      <name val="Arial"/>
      <family val="2"/>
    </font>
    <font>
      <i/>
      <sz val="11"/>
      <color theme="1"/>
      <name val="Arial"/>
      <family val="2"/>
    </font>
  </fonts>
  <fills count="13">
    <fill>
      <patternFill patternType="none"/>
    </fill>
    <fill>
      <patternFill patternType="gray125"/>
    </fill>
    <fill>
      <patternFill patternType="solid">
        <fgColor rgb="FF363F7C"/>
        <bgColor indexed="64"/>
      </patternFill>
    </fill>
    <fill>
      <patternFill patternType="solid">
        <fgColor rgb="FFECEBEE"/>
        <bgColor indexed="64"/>
      </patternFill>
    </fill>
    <fill>
      <patternFill patternType="solid">
        <fgColor theme="0" tint="-4.9989318521683403E-2"/>
        <bgColor indexed="64"/>
      </patternFill>
    </fill>
    <fill>
      <patternFill patternType="solid">
        <fgColor indexed="9"/>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bgColor indexed="64"/>
      </patternFill>
    </fill>
    <fill>
      <patternFill patternType="solid">
        <fgColor rgb="FF99CF91"/>
        <bgColor indexed="64"/>
      </patternFill>
    </fill>
    <fill>
      <patternFill patternType="solid">
        <fgColor rgb="FF363F7C"/>
        <bgColor theme="4"/>
      </patternFill>
    </fill>
    <fill>
      <patternFill patternType="solid">
        <fgColor theme="4"/>
        <bgColor indexed="64"/>
      </patternFill>
    </fill>
    <fill>
      <patternFill patternType="solid">
        <fgColor theme="9"/>
        <bgColor indexed="64"/>
      </patternFill>
    </fill>
  </fills>
  <borders count="81">
    <border>
      <left/>
      <right/>
      <top/>
      <bottom/>
      <diagonal/>
    </border>
    <border>
      <left/>
      <right/>
      <top style="medium">
        <color rgb="FFFFFFFF"/>
      </top>
      <bottom style="medium">
        <color rgb="FFFFFFFF"/>
      </bottom>
      <diagonal/>
    </border>
    <border>
      <left/>
      <right/>
      <top/>
      <bottom style="medium">
        <color rgb="FFFFFFFF"/>
      </bottom>
      <diagonal/>
    </border>
    <border>
      <left/>
      <right/>
      <top style="medium">
        <color rgb="FFFFFFFF"/>
      </top>
      <bottom/>
      <diagonal/>
    </border>
    <border>
      <left/>
      <right/>
      <top/>
      <bottom style="thin">
        <color theme="0"/>
      </bottom>
      <diagonal/>
    </border>
    <border>
      <left/>
      <right style="thin">
        <color theme="0"/>
      </right>
      <top style="medium">
        <color rgb="FFFFFFFF"/>
      </top>
      <bottom style="medium">
        <color rgb="FFFFFFFF"/>
      </bottom>
      <diagonal/>
    </border>
    <border>
      <left/>
      <right style="thin">
        <color theme="0"/>
      </right>
      <top/>
      <bottom/>
      <diagonal/>
    </border>
    <border>
      <left/>
      <right/>
      <top style="medium">
        <color rgb="FFFFFFFF"/>
      </top>
      <bottom style="thin">
        <color theme="0"/>
      </bottom>
      <diagonal/>
    </border>
    <border>
      <left/>
      <right/>
      <top style="medium">
        <color rgb="FFFFFFFF"/>
      </top>
      <bottom style="medium">
        <color theme="0"/>
      </bottom>
      <diagonal/>
    </border>
    <border>
      <left/>
      <right/>
      <top/>
      <bottom style="double">
        <color indexed="64"/>
      </bottom>
      <diagonal/>
    </border>
    <border>
      <left/>
      <right/>
      <top style="medium">
        <color rgb="FFFFFFFF"/>
      </top>
      <bottom style="double">
        <color indexed="64"/>
      </bottom>
      <diagonal/>
    </border>
    <border>
      <left/>
      <right style="thin">
        <color theme="0"/>
      </right>
      <top style="medium">
        <color rgb="FFFFFFFF"/>
      </top>
      <bottom style="double">
        <color indexed="64"/>
      </bottom>
      <diagonal/>
    </border>
    <border>
      <left/>
      <right/>
      <top style="double">
        <color indexed="64"/>
      </top>
      <bottom style="medium">
        <color rgb="FFFFFFFF"/>
      </bottom>
      <diagonal/>
    </border>
    <border>
      <left/>
      <right style="thin">
        <color theme="0"/>
      </right>
      <top style="double">
        <color indexed="64"/>
      </top>
      <bottom style="medium">
        <color rgb="FFFFFFFF"/>
      </bottom>
      <diagonal/>
    </border>
    <border>
      <left/>
      <right/>
      <top style="double">
        <color indexed="64"/>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14993743705557422"/>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0"/>
      </left>
      <right/>
      <top/>
      <bottom/>
      <diagonal/>
    </border>
    <border>
      <left style="thin">
        <color theme="0"/>
      </left>
      <right/>
      <top style="medium">
        <color rgb="FFFFFFFF"/>
      </top>
      <bottom/>
      <diagonal/>
    </border>
    <border>
      <left style="thin">
        <color theme="0"/>
      </left>
      <right/>
      <top/>
      <bottom style="medium">
        <color rgb="FFFFFFFF"/>
      </bottom>
      <diagonal/>
    </border>
    <border>
      <left/>
      <right/>
      <top style="thin">
        <color theme="4"/>
      </top>
      <bottom/>
      <diagonal/>
    </border>
    <border>
      <left style="thin">
        <color theme="4"/>
      </left>
      <right/>
      <top style="thin">
        <color theme="4"/>
      </top>
      <bottom/>
      <diagonal/>
    </border>
    <border>
      <left/>
      <right/>
      <top style="thin">
        <color theme="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4"/>
      </right>
      <top/>
      <bottom/>
      <diagonal/>
    </border>
    <border>
      <left/>
      <right style="thin">
        <color theme="4"/>
      </right>
      <top style="medium">
        <color rgb="FFFFFFFF"/>
      </top>
      <bottom style="medium">
        <color rgb="FFFFFFFF"/>
      </bottom>
      <diagonal/>
    </border>
    <border>
      <left/>
      <right style="thin">
        <color theme="4"/>
      </right>
      <top style="medium">
        <color rgb="FFFFFFFF"/>
      </top>
      <bottom/>
      <diagonal/>
    </border>
    <border>
      <left/>
      <right style="thin">
        <color theme="4"/>
      </right>
      <top/>
      <bottom style="medium">
        <color rgb="FFFFFFFF"/>
      </bottom>
      <diagonal/>
    </border>
    <border>
      <left/>
      <right style="thin">
        <color theme="4"/>
      </right>
      <top style="double">
        <color indexed="64"/>
      </top>
      <bottom style="medium">
        <color rgb="FFFFFFFF"/>
      </bottom>
      <diagonal/>
    </border>
    <border>
      <left/>
      <right style="thin">
        <color theme="4"/>
      </right>
      <top style="medium">
        <color rgb="FFFFFFFF"/>
      </top>
      <bottom style="double">
        <color indexed="64"/>
      </bottom>
      <diagonal/>
    </border>
    <border>
      <left/>
      <right style="thin">
        <color theme="4"/>
      </right>
      <top style="thin">
        <color theme="0"/>
      </top>
      <bottom/>
      <diagonal/>
    </border>
    <border>
      <left/>
      <right/>
      <top style="thin">
        <color theme="0"/>
      </top>
      <bottom style="thin">
        <color theme="0"/>
      </bottom>
      <diagonal/>
    </border>
    <border>
      <left/>
      <right/>
      <top style="double">
        <color indexed="64"/>
      </top>
      <bottom style="thin">
        <color theme="0"/>
      </bottom>
      <diagonal/>
    </border>
    <border>
      <left/>
      <right style="thin">
        <color theme="4"/>
      </right>
      <top style="thin">
        <color theme="0"/>
      </top>
      <bottom style="thin">
        <color theme="0"/>
      </bottom>
      <diagonal/>
    </border>
    <border>
      <left/>
      <right style="thin">
        <color theme="4"/>
      </right>
      <top style="double">
        <color indexed="64"/>
      </top>
      <bottom style="thin">
        <color theme="0"/>
      </bottom>
      <diagonal/>
    </border>
    <border>
      <left/>
      <right style="thin">
        <color theme="4"/>
      </right>
      <top style="thin">
        <color theme="0"/>
      </top>
      <bottom style="double">
        <color indexed="64"/>
      </bottom>
      <diagonal/>
    </border>
    <border>
      <left/>
      <right style="thin">
        <color theme="4"/>
      </right>
      <top style="medium">
        <color rgb="FFFFFFFF"/>
      </top>
      <bottom style="double">
        <color theme="4"/>
      </bottom>
      <diagonal/>
    </border>
    <border>
      <left/>
      <right style="thin">
        <color theme="4"/>
      </right>
      <top/>
      <bottom style="double">
        <color theme="4"/>
      </bottom>
      <diagonal/>
    </border>
    <border>
      <left/>
      <right/>
      <top style="thin">
        <color theme="0"/>
      </top>
      <bottom style="double">
        <color indexed="64"/>
      </bottom>
      <diagonal/>
    </border>
    <border>
      <left/>
      <right style="thin">
        <color theme="9"/>
      </right>
      <top style="thin">
        <color theme="0" tint="-0.14993743705557422"/>
      </top>
      <bottom style="thin">
        <color indexed="64"/>
      </bottom>
      <diagonal/>
    </border>
    <border>
      <left/>
      <right style="thin">
        <color theme="9"/>
      </right>
      <top style="thin">
        <color indexed="64"/>
      </top>
      <bottom style="thin">
        <color indexed="64"/>
      </bottom>
      <diagonal/>
    </border>
    <border>
      <left/>
      <right/>
      <top/>
      <bottom style="double">
        <color theme="1"/>
      </bottom>
      <diagonal/>
    </border>
    <border>
      <left/>
      <right style="thin">
        <color theme="9"/>
      </right>
      <top/>
      <bottom style="double">
        <color theme="1"/>
      </bottom>
      <diagonal/>
    </border>
    <border>
      <left/>
      <right style="thin">
        <color theme="9"/>
      </right>
      <top/>
      <bottom/>
      <diagonal/>
    </border>
    <border>
      <left/>
      <right/>
      <top style="thin">
        <color indexed="64"/>
      </top>
      <bottom style="double">
        <color theme="1"/>
      </bottom>
      <diagonal/>
    </border>
    <border>
      <left style="thin">
        <color theme="9"/>
      </left>
      <right style="thin">
        <color theme="9"/>
      </right>
      <top style="thin">
        <color theme="9"/>
      </top>
      <bottom style="thin">
        <color theme="9"/>
      </bottom>
      <diagonal/>
    </border>
    <border>
      <left/>
      <right/>
      <top style="thin">
        <color theme="9"/>
      </top>
      <bottom style="thin">
        <color theme="9"/>
      </bottom>
      <diagonal/>
    </border>
    <border>
      <left/>
      <right/>
      <top/>
      <bottom style="thin">
        <color theme="9"/>
      </bottom>
      <diagonal/>
    </border>
    <border>
      <left/>
      <right style="thin">
        <color theme="9"/>
      </right>
      <top/>
      <bottom style="thin">
        <color theme="9"/>
      </bottom>
      <diagonal/>
    </border>
    <border>
      <left style="thin">
        <color theme="9"/>
      </left>
      <right/>
      <top style="thin">
        <color theme="9"/>
      </top>
      <bottom style="thin">
        <color theme="9"/>
      </bottom>
      <diagonal/>
    </border>
    <border>
      <left style="thin">
        <color theme="9"/>
      </left>
      <right style="thin">
        <color theme="9"/>
      </right>
      <top style="thin">
        <color theme="9"/>
      </top>
      <bottom style="thin">
        <color theme="8"/>
      </bottom>
      <diagonal/>
    </border>
    <border>
      <left style="thin">
        <color theme="9"/>
      </left>
      <right style="thin">
        <color theme="9"/>
      </right>
      <top/>
      <bottom style="thin">
        <color theme="9"/>
      </bottom>
      <diagonal/>
    </border>
    <border>
      <left style="thin">
        <color theme="9"/>
      </left>
      <right style="thin">
        <color theme="9"/>
      </right>
      <top style="thin">
        <color theme="8"/>
      </top>
      <bottom style="thin">
        <color theme="8"/>
      </bottom>
      <diagonal/>
    </border>
    <border>
      <left style="thin">
        <color theme="9"/>
      </left>
      <right style="thin">
        <color theme="9"/>
      </right>
      <top style="thin">
        <color theme="8"/>
      </top>
      <bottom style="double">
        <color theme="8"/>
      </bottom>
      <diagonal/>
    </border>
    <border>
      <left/>
      <right style="thin">
        <color theme="9"/>
      </right>
      <top/>
      <bottom style="double">
        <color indexed="64"/>
      </bottom>
      <diagonal/>
    </border>
    <border>
      <left/>
      <right style="thin">
        <color theme="9"/>
      </right>
      <top/>
      <bottom style="thin">
        <color indexed="64"/>
      </bottom>
      <diagonal/>
    </border>
    <border>
      <left/>
      <right/>
      <top/>
      <bottom style="thin">
        <color theme="4"/>
      </bottom>
      <diagonal/>
    </border>
    <border>
      <left/>
      <right/>
      <top style="medium">
        <color theme="0"/>
      </top>
      <bottom style="thin">
        <color theme="4"/>
      </bottom>
      <diagonal/>
    </border>
    <border>
      <left/>
      <right style="thin">
        <color theme="0"/>
      </right>
      <top/>
      <bottom style="thin">
        <color theme="4"/>
      </bottom>
      <diagonal/>
    </border>
    <border>
      <left/>
      <right style="thin">
        <color theme="4"/>
      </right>
      <top/>
      <bottom style="thin">
        <color theme="4"/>
      </bottom>
      <diagonal/>
    </border>
    <border>
      <left/>
      <right style="thin">
        <color theme="0"/>
      </right>
      <top style="thin">
        <color theme="4"/>
      </top>
      <bottom/>
      <diagonal/>
    </border>
    <border>
      <left style="thin">
        <color theme="4"/>
      </left>
      <right/>
      <top/>
      <bottom/>
      <diagonal/>
    </border>
    <border>
      <left style="thin">
        <color theme="4"/>
      </left>
      <right/>
      <top style="medium">
        <color rgb="FFFFFFFF"/>
      </top>
      <bottom style="medium">
        <color rgb="FFFFFFFF"/>
      </bottom>
      <diagonal/>
    </border>
    <border>
      <left style="thin">
        <color theme="4"/>
      </left>
      <right/>
      <top style="medium">
        <color rgb="FFFFFFFF"/>
      </top>
      <bottom/>
      <diagonal/>
    </border>
    <border>
      <left style="thin">
        <color theme="4"/>
      </left>
      <right/>
      <top/>
      <bottom style="medium">
        <color rgb="FFFFFFFF"/>
      </bottom>
      <diagonal/>
    </border>
    <border>
      <left style="thin">
        <color theme="4"/>
      </left>
      <right/>
      <top/>
      <bottom style="double">
        <color indexed="64"/>
      </bottom>
      <diagonal/>
    </border>
    <border>
      <left style="thin">
        <color theme="4"/>
      </left>
      <right/>
      <top style="double">
        <color indexed="64"/>
      </top>
      <bottom style="medium">
        <color rgb="FFFFFFFF"/>
      </bottom>
      <diagonal/>
    </border>
    <border>
      <left style="thin">
        <color theme="4"/>
      </left>
      <right/>
      <top style="double">
        <color indexed="64"/>
      </top>
      <bottom/>
      <diagonal/>
    </border>
    <border>
      <left style="thin">
        <color theme="4"/>
      </left>
      <right/>
      <top style="medium">
        <color rgb="FFFFFFFF"/>
      </top>
      <bottom style="double">
        <color indexed="64"/>
      </bottom>
      <diagonal/>
    </border>
    <border>
      <left style="thin">
        <color theme="4"/>
      </left>
      <right/>
      <top style="double">
        <color indexed="64"/>
      </top>
      <bottom style="double">
        <color indexed="64"/>
      </bottom>
      <diagonal/>
    </border>
    <border>
      <left style="thin">
        <color theme="4"/>
      </left>
      <right/>
      <top style="medium">
        <color theme="0"/>
      </top>
      <bottom style="thin">
        <color theme="4"/>
      </bottom>
      <diagonal/>
    </border>
    <border>
      <left/>
      <right style="thin">
        <color theme="4"/>
      </right>
      <top style="thin">
        <color theme="4"/>
      </top>
      <bottom/>
      <diagonal/>
    </border>
  </borders>
  <cellStyleXfs count="7">
    <xf numFmtId="0" fontId="0" fillId="0" borderId="0"/>
    <xf numFmtId="0" fontId="5" fillId="0" borderId="0" applyNumberFormat="0" applyFill="0" applyBorder="0" applyAlignment="0" applyProtection="0"/>
    <xf numFmtId="9" fontId="9" fillId="0" borderId="0" applyFont="0" applyFill="0" applyBorder="0" applyAlignment="0" applyProtection="0"/>
    <xf numFmtId="0" fontId="10" fillId="0" borderId="0"/>
    <xf numFmtId="43" fontId="10" fillId="0" borderId="0" applyFont="0" applyFill="0" applyBorder="0" applyAlignment="0" applyProtection="0"/>
    <xf numFmtId="43" fontId="9" fillId="0" borderId="0" applyFont="0" applyFill="0" applyBorder="0" applyAlignment="0" applyProtection="0"/>
    <xf numFmtId="0" fontId="10" fillId="0" borderId="0"/>
  </cellStyleXfs>
  <cellXfs count="358">
    <xf numFmtId="0" fontId="0" fillId="0" borderId="0" xfId="0"/>
    <xf numFmtId="0" fontId="6" fillId="0" borderId="0" xfId="0" applyFont="1"/>
    <xf numFmtId="0" fontId="2" fillId="2" borderId="2"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49" fontId="12" fillId="5" borderId="18" xfId="3" applyNumberFormat="1" applyFont="1" applyFill="1" applyBorder="1" applyAlignment="1">
      <alignment horizontal="left" vertical="top"/>
    </xf>
    <xf numFmtId="0" fontId="10" fillId="0" borderId="0" xfId="0" applyFont="1"/>
    <xf numFmtId="0" fontId="13" fillId="0" borderId="0" xfId="3" applyFont="1"/>
    <xf numFmtId="49" fontId="12" fillId="0" borderId="19" xfId="3" applyNumberFormat="1" applyFont="1" applyBorder="1" applyAlignment="1">
      <alignment horizontal="left" vertical="top"/>
    </xf>
    <xf numFmtId="49" fontId="12" fillId="0" borderId="0" xfId="3" applyNumberFormat="1" applyFont="1" applyAlignment="1">
      <alignment horizontal="left" vertical="top"/>
    </xf>
    <xf numFmtId="49" fontId="14" fillId="4" borderId="20" xfId="3" applyNumberFormat="1" applyFont="1" applyFill="1" applyBorder="1"/>
    <xf numFmtId="49" fontId="14" fillId="4" borderId="21" xfId="3" applyNumberFormat="1" applyFont="1" applyFill="1" applyBorder="1"/>
    <xf numFmtId="164" fontId="10" fillId="0" borderId="0" xfId="0" applyNumberFormat="1" applyFont="1"/>
    <xf numFmtId="0" fontId="10" fillId="0" borderId="0" xfId="0" applyFont="1" applyAlignment="1">
      <alignment wrapText="1"/>
    </xf>
    <xf numFmtId="0" fontId="11" fillId="0" borderId="0" xfId="0" applyFont="1"/>
    <xf numFmtId="164" fontId="11" fillId="0" borderId="0" xfId="4" applyNumberFormat="1" applyFont="1" applyFill="1" applyBorder="1"/>
    <xf numFmtId="164" fontId="11" fillId="0" borderId="0" xfId="0" applyNumberFormat="1" applyFont="1"/>
    <xf numFmtId="164" fontId="10" fillId="0" borderId="0" xfId="4" applyNumberFormat="1" applyFont="1" applyFill="1" applyBorder="1"/>
    <xf numFmtId="165" fontId="11" fillId="0" borderId="0" xfId="0" applyNumberFormat="1" applyFont="1"/>
    <xf numFmtId="165" fontId="10" fillId="0" borderId="0" xfId="0" applyNumberFormat="1" applyFont="1"/>
    <xf numFmtId="0" fontId="11" fillId="0" borderId="0" xfId="0" applyFont="1" applyAlignment="1">
      <alignment horizontal="center"/>
    </xf>
    <xf numFmtId="0" fontId="11" fillId="0" borderId="23" xfId="6" applyFont="1" applyBorder="1" applyAlignment="1">
      <alignment vertical="top" wrapText="1"/>
    </xf>
    <xf numFmtId="0" fontId="11" fillId="0" borderId="31" xfId="6" applyFont="1" applyBorder="1" applyAlignment="1">
      <alignment vertical="top"/>
    </xf>
    <xf numFmtId="0" fontId="11" fillId="0" borderId="31" xfId="6" applyFont="1" applyBorder="1" applyAlignment="1">
      <alignment vertical="top" wrapText="1"/>
    </xf>
    <xf numFmtId="0" fontId="17" fillId="0" borderId="31" xfId="6" applyFont="1" applyBorder="1" applyAlignment="1">
      <alignment vertical="top"/>
    </xf>
    <xf numFmtId="170" fontId="18" fillId="0" borderId="0" xfId="3" applyNumberFormat="1" applyFont="1" applyAlignment="1">
      <alignment vertical="center"/>
    </xf>
    <xf numFmtId="170" fontId="12" fillId="0" borderId="0" xfId="3" applyNumberFormat="1" applyFont="1" applyAlignment="1">
      <alignment vertical="center"/>
    </xf>
    <xf numFmtId="171" fontId="12" fillId="0" borderId="0" xfId="3" applyNumberFormat="1" applyFont="1" applyAlignment="1">
      <alignment vertical="center"/>
    </xf>
    <xf numFmtId="14" fontId="12" fillId="0" borderId="0" xfId="3" applyNumberFormat="1" applyFont="1" applyAlignment="1">
      <alignment horizontal="left" vertical="center"/>
    </xf>
    <xf numFmtId="0" fontId="18" fillId="0" borderId="24" xfId="3" applyFont="1" applyBorder="1" applyAlignment="1">
      <alignment vertical="center"/>
    </xf>
    <xf numFmtId="170" fontId="18" fillId="0" borderId="24" xfId="3" applyNumberFormat="1" applyFont="1" applyBorder="1" applyAlignment="1">
      <alignment vertical="center"/>
    </xf>
    <xf numFmtId="171" fontId="18" fillId="0" borderId="24" xfId="3" applyNumberFormat="1" applyFont="1" applyBorder="1" applyAlignment="1">
      <alignment vertical="center"/>
    </xf>
    <xf numFmtId="14" fontId="12" fillId="0" borderId="0" xfId="3" applyNumberFormat="1" applyFont="1" applyAlignment="1">
      <alignment vertical="center"/>
    </xf>
    <xf numFmtId="170" fontId="19" fillId="0" borderId="0" xfId="3" applyNumberFormat="1" applyFont="1" applyAlignment="1">
      <alignment vertical="center"/>
    </xf>
    <xf numFmtId="171" fontId="19" fillId="0" borderId="0" xfId="3" applyNumberFormat="1" applyFont="1" applyAlignment="1">
      <alignment vertical="center"/>
    </xf>
    <xf numFmtId="14" fontId="19" fillId="0" borderId="0" xfId="3" applyNumberFormat="1" applyFont="1" applyAlignment="1">
      <alignment horizontal="left" vertical="center"/>
    </xf>
    <xf numFmtId="0" fontId="18" fillId="0" borderId="9" xfId="3" applyFont="1" applyBorder="1" applyAlignment="1">
      <alignment vertical="center"/>
    </xf>
    <xf numFmtId="170" fontId="18" fillId="0" borderId="9" xfId="3" applyNumberFormat="1" applyFont="1" applyBorder="1" applyAlignment="1">
      <alignment vertical="center"/>
    </xf>
    <xf numFmtId="171" fontId="18" fillId="0" borderId="9" xfId="3" applyNumberFormat="1" applyFont="1" applyBorder="1" applyAlignment="1">
      <alignment vertical="center"/>
    </xf>
    <xf numFmtId="0" fontId="20" fillId="2" borderId="0" xfId="0" applyFont="1" applyFill="1"/>
    <xf numFmtId="0" fontId="21" fillId="2" borderId="0" xfId="0" applyFont="1" applyFill="1" applyAlignment="1">
      <alignment vertical="center" wrapText="1"/>
    </xf>
    <xf numFmtId="0" fontId="11" fillId="3" borderId="31" xfId="6" applyFont="1" applyFill="1" applyBorder="1" applyAlignment="1">
      <alignment vertical="top"/>
    </xf>
    <xf numFmtId="0" fontId="17" fillId="3" borderId="31" xfId="6" applyFont="1" applyFill="1" applyBorder="1" applyAlignment="1">
      <alignment vertical="top"/>
    </xf>
    <xf numFmtId="0" fontId="22" fillId="2" borderId="23" xfId="0" applyFont="1" applyFill="1" applyBorder="1" applyAlignment="1">
      <alignment horizontal="center" vertical="center"/>
    </xf>
    <xf numFmtId="0" fontId="24" fillId="8" borderId="0" xfId="0" applyFont="1" applyFill="1"/>
    <xf numFmtId="0" fontId="24" fillId="0" borderId="0" xfId="0" applyFont="1"/>
    <xf numFmtId="0" fontId="24" fillId="8" borderId="0" xfId="0" applyFont="1" applyFill="1" applyAlignment="1">
      <alignment vertical="center"/>
    </xf>
    <xf numFmtId="0" fontId="24" fillId="0" borderId="0" xfId="0" applyFont="1" applyAlignment="1">
      <alignment vertical="center"/>
    </xf>
    <xf numFmtId="0" fontId="25" fillId="3" borderId="31" xfId="0" applyFont="1" applyFill="1" applyBorder="1" applyAlignment="1">
      <alignment vertical="top" wrapText="1"/>
    </xf>
    <xf numFmtId="0" fontId="23" fillId="3" borderId="31" xfId="1" applyFont="1" applyFill="1" applyBorder="1" applyAlignment="1">
      <alignment vertical="center" wrapText="1"/>
    </xf>
    <xf numFmtId="0" fontId="23" fillId="3" borderId="32" xfId="1" applyFont="1" applyFill="1" applyBorder="1" applyAlignment="1">
      <alignment vertical="center" wrapText="1"/>
    </xf>
    <xf numFmtId="0" fontId="24" fillId="0" borderId="0" xfId="0" applyFont="1" applyAlignment="1">
      <alignment horizontal="center" wrapText="1"/>
    </xf>
    <xf numFmtId="0" fontId="24" fillId="0" borderId="6" xfId="0" applyFont="1" applyBorder="1"/>
    <xf numFmtId="0" fontId="24" fillId="0" borderId="0" xfId="0" applyFont="1" applyAlignment="1">
      <alignment wrapText="1"/>
    </xf>
    <xf numFmtId="0" fontId="27" fillId="0" borderId="0" xfId="0" applyFont="1" applyAlignment="1">
      <alignment horizontal="left" wrapText="1"/>
    </xf>
    <xf numFmtId="0" fontId="28" fillId="0" borderId="0" xfId="0" applyFont="1" applyAlignment="1">
      <alignment vertical="center"/>
    </xf>
    <xf numFmtId="0" fontId="24" fillId="0" borderId="6" xfId="0" applyFont="1" applyBorder="1" applyAlignment="1">
      <alignment vertical="center"/>
    </xf>
    <xf numFmtId="0" fontId="24" fillId="0" borderId="0" xfId="0" applyFont="1" applyAlignment="1">
      <alignment vertical="center" wrapText="1"/>
    </xf>
    <xf numFmtId="0" fontId="28" fillId="3" borderId="1" xfId="0" applyFont="1" applyFill="1" applyBorder="1" applyAlignment="1">
      <alignment vertical="center" wrapText="1"/>
    </xf>
    <xf numFmtId="0" fontId="24" fillId="3" borderId="1" xfId="0" applyFont="1" applyFill="1" applyBorder="1" applyAlignment="1">
      <alignment vertical="center" wrapText="1"/>
    </xf>
    <xf numFmtId="14" fontId="29" fillId="3"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vertical="center"/>
    </xf>
    <xf numFmtId="0" fontId="24" fillId="3" borderId="7"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2" xfId="0" applyFont="1" applyFill="1" applyBorder="1" applyAlignment="1">
      <alignment horizontal="center" vertical="center" wrapText="1"/>
    </xf>
    <xf numFmtId="0" fontId="24" fillId="3" borderId="2" xfId="0" applyFont="1" applyFill="1" applyBorder="1" applyAlignment="1">
      <alignment vertical="center"/>
    </xf>
    <xf numFmtId="0" fontId="29" fillId="3" borderId="2" xfId="0" applyFont="1" applyFill="1" applyBorder="1" applyAlignment="1">
      <alignment vertical="center" wrapText="1"/>
    </xf>
    <xf numFmtId="0" fontId="24" fillId="3" borderId="2" xfId="0" applyFont="1" applyFill="1" applyBorder="1" applyAlignment="1">
      <alignment horizontal="center" vertical="center"/>
    </xf>
    <xf numFmtId="0" fontId="33" fillId="0" borderId="0" xfId="0" applyFont="1" applyAlignment="1">
      <alignment vertical="center"/>
    </xf>
    <xf numFmtId="0" fontId="29" fillId="3" borderId="5" xfId="0" applyFont="1" applyFill="1" applyBorder="1" applyAlignment="1">
      <alignment vertical="center" wrapText="1"/>
    </xf>
    <xf numFmtId="0" fontId="24" fillId="3" borderId="9" xfId="0" applyFont="1" applyFill="1" applyBorder="1" applyAlignment="1">
      <alignment vertical="center" wrapText="1"/>
    </xf>
    <xf numFmtId="0" fontId="29" fillId="3" borderId="11" xfId="0" applyFont="1" applyFill="1" applyBorder="1" applyAlignment="1">
      <alignment vertical="center" wrapText="1"/>
    </xf>
    <xf numFmtId="14" fontId="29" fillId="3" borderId="10" xfId="0" applyNumberFormat="1"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9" xfId="0" applyFont="1" applyFill="1" applyBorder="1" applyAlignment="1">
      <alignment horizontal="center" vertical="center"/>
    </xf>
    <xf numFmtId="0" fontId="29" fillId="3" borderId="13" xfId="0" applyFont="1" applyFill="1" applyBorder="1" applyAlignment="1">
      <alignment vertical="center" wrapText="1"/>
    </xf>
    <xf numFmtId="14" fontId="29" fillId="3" borderId="2" xfId="0" applyNumberFormat="1" applyFont="1" applyFill="1" applyBorder="1" applyAlignment="1">
      <alignment horizontal="center" vertical="center" wrapText="1"/>
    </xf>
    <xf numFmtId="0" fontId="24" fillId="3" borderId="0" xfId="0" applyFont="1" applyFill="1" applyAlignment="1">
      <alignment vertical="center" wrapText="1"/>
    </xf>
    <xf numFmtId="0" fontId="24" fillId="3" borderId="9" xfId="0" applyFont="1" applyFill="1" applyBorder="1" applyAlignment="1">
      <alignment vertical="center"/>
    </xf>
    <xf numFmtId="0" fontId="29" fillId="3" borderId="12" xfId="0" applyFont="1" applyFill="1" applyBorder="1" applyAlignment="1">
      <alignment vertical="center" wrapText="1"/>
    </xf>
    <xf numFmtId="14" fontId="29" fillId="3" borderId="12" xfId="0" applyNumberFormat="1"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12" xfId="0" applyFont="1" applyFill="1" applyBorder="1" applyAlignment="1">
      <alignment horizontal="center" vertical="center"/>
    </xf>
    <xf numFmtId="0" fontId="29" fillId="3" borderId="9" xfId="0" applyFont="1" applyFill="1" applyBorder="1" applyAlignment="1">
      <alignment vertical="center" wrapText="1"/>
    </xf>
    <xf numFmtId="0" fontId="24" fillId="3" borderId="4" xfId="0" applyFont="1" applyFill="1" applyBorder="1" applyAlignment="1">
      <alignment vertical="center" wrapText="1"/>
    </xf>
    <xf numFmtId="0" fontId="29" fillId="3" borderId="15" xfId="0" applyFont="1" applyFill="1" applyBorder="1" applyAlignment="1">
      <alignment vertical="center" wrapText="1"/>
    </xf>
    <xf numFmtId="14" fontId="29" fillId="3" borderId="15" xfId="0" applyNumberFormat="1"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15" xfId="0" applyFont="1" applyFill="1" applyBorder="1" applyAlignment="1">
      <alignment horizontal="center" vertical="center"/>
    </xf>
    <xf numFmtId="0" fontId="23" fillId="3" borderId="2" xfId="1" applyFont="1" applyFill="1" applyBorder="1" applyAlignment="1">
      <alignment horizontal="center" vertical="center" wrapText="1"/>
    </xf>
    <xf numFmtId="0" fontId="24" fillId="3" borderId="8" xfId="0" applyFont="1" applyFill="1" applyBorder="1" applyAlignment="1">
      <alignment vertical="center"/>
    </xf>
    <xf numFmtId="0" fontId="34" fillId="2" borderId="0" xfId="0" applyFont="1" applyFill="1" applyAlignment="1">
      <alignment horizontal="center" vertical="center" wrapText="1"/>
    </xf>
    <xf numFmtId="0" fontId="34" fillId="2" borderId="6" xfId="0" applyFont="1" applyFill="1" applyBorder="1" applyAlignment="1">
      <alignment horizontal="center" vertical="center" wrapText="1"/>
    </xf>
    <xf numFmtId="0" fontId="35" fillId="0" borderId="0" xfId="0" applyFont="1" applyAlignment="1">
      <alignment vertical="center"/>
    </xf>
    <xf numFmtId="0" fontId="27" fillId="0" borderId="33" xfId="0" applyFont="1" applyBorder="1" applyAlignment="1">
      <alignment horizontal="left" wrapText="1"/>
    </xf>
    <xf numFmtId="0" fontId="27" fillId="0" borderId="33" xfId="0" applyFont="1" applyBorder="1" applyAlignment="1">
      <alignment horizontal="left" vertical="center" wrapText="1"/>
    </xf>
    <xf numFmtId="0" fontId="34" fillId="9" borderId="33" xfId="0" applyFont="1" applyFill="1" applyBorder="1" applyAlignment="1">
      <alignment horizontal="left" vertical="center" wrapText="1"/>
    </xf>
    <xf numFmtId="0" fontId="24" fillId="3" borderId="34" xfId="0" applyFont="1" applyFill="1" applyBorder="1" applyAlignment="1">
      <alignment horizontal="left" vertical="center" wrapText="1"/>
    </xf>
    <xf numFmtId="0" fontId="24" fillId="3" borderId="37" xfId="0" applyFont="1" applyFill="1" applyBorder="1" applyAlignment="1">
      <alignment horizontal="left" vertical="center" wrapText="1"/>
    </xf>
    <xf numFmtId="0" fontId="24" fillId="3" borderId="38" xfId="0" applyFont="1" applyFill="1" applyBorder="1" applyAlignment="1">
      <alignment horizontal="left" vertical="center" wrapText="1"/>
    </xf>
    <xf numFmtId="0" fontId="24" fillId="8" borderId="34" xfId="0" applyFont="1" applyFill="1" applyBorder="1" applyAlignment="1">
      <alignment horizontal="left" vertical="center" wrapText="1"/>
    </xf>
    <xf numFmtId="0" fontId="24" fillId="3" borderId="10" xfId="0" applyFont="1" applyFill="1" applyBorder="1" applyAlignment="1">
      <alignment horizontal="center" vertical="center" wrapText="1"/>
    </xf>
    <xf numFmtId="0" fontId="32" fillId="3" borderId="40" xfId="0" applyFont="1" applyFill="1" applyBorder="1" applyAlignment="1">
      <alignment vertical="center" wrapText="1"/>
    </xf>
    <xf numFmtId="0" fontId="23" fillId="3" borderId="40" xfId="1" applyFont="1" applyFill="1" applyBorder="1" applyAlignment="1">
      <alignment vertical="center" wrapText="1"/>
    </xf>
    <xf numFmtId="0" fontId="24" fillId="3" borderId="40" xfId="0" applyFont="1" applyFill="1" applyBorder="1" applyAlignment="1">
      <alignment vertical="center" wrapText="1"/>
    </xf>
    <xf numFmtId="0" fontId="23" fillId="3" borderId="41" xfId="1" applyFont="1" applyFill="1" applyBorder="1" applyAlignment="1">
      <alignment vertical="center" wrapText="1"/>
    </xf>
    <xf numFmtId="0" fontId="24" fillId="3" borderId="42" xfId="0" applyFont="1" applyFill="1" applyBorder="1" applyAlignment="1">
      <alignment vertical="center" wrapText="1"/>
    </xf>
    <xf numFmtId="0" fontId="24" fillId="3" borderId="43" xfId="0" applyFont="1" applyFill="1" applyBorder="1" applyAlignment="1">
      <alignment horizontal="left" vertical="center" wrapText="1"/>
    </xf>
    <xf numFmtId="0" fontId="24" fillId="3" borderId="34" xfId="0" applyFont="1" applyFill="1" applyBorder="1" applyAlignment="1">
      <alignment vertical="center" wrapText="1"/>
    </xf>
    <xf numFmtId="0" fontId="24" fillId="3" borderId="39" xfId="0" applyFont="1" applyFill="1" applyBorder="1" applyAlignment="1">
      <alignment vertical="center" wrapText="1"/>
    </xf>
    <xf numFmtId="0" fontId="24" fillId="3" borderId="44" xfId="0" applyFont="1" applyFill="1" applyBorder="1" applyAlignment="1">
      <alignment vertical="center" wrapText="1"/>
    </xf>
    <xf numFmtId="0" fontId="24" fillId="8" borderId="45" xfId="0" applyFont="1" applyFill="1" applyBorder="1" applyAlignment="1">
      <alignment horizontal="left" vertical="center" wrapText="1"/>
    </xf>
    <xf numFmtId="0" fontId="24" fillId="8" borderId="46" xfId="0" applyFont="1" applyFill="1" applyBorder="1" applyAlignment="1">
      <alignment horizontal="left" vertical="center" wrapText="1"/>
    </xf>
    <xf numFmtId="0" fontId="23" fillId="3" borderId="1" xfId="1" applyFont="1" applyFill="1" applyBorder="1" applyAlignment="1">
      <alignment horizontal="center" vertical="center" wrapText="1"/>
    </xf>
    <xf numFmtId="0" fontId="24" fillId="3" borderId="7" xfId="0" applyFont="1" applyFill="1" applyBorder="1" applyAlignment="1">
      <alignment vertical="center" wrapText="1"/>
    </xf>
    <xf numFmtId="0" fontId="24" fillId="3" borderId="41" xfId="0" applyFont="1" applyFill="1" applyBorder="1" applyAlignment="1">
      <alignment vertical="center" wrapText="1"/>
    </xf>
    <xf numFmtId="0" fontId="24" fillId="3" borderId="47" xfId="0" applyFont="1" applyFill="1" applyBorder="1" applyAlignment="1">
      <alignment vertical="center" wrapText="1"/>
    </xf>
    <xf numFmtId="0" fontId="24" fillId="3" borderId="30" xfId="0" applyFont="1" applyFill="1" applyBorder="1" applyAlignment="1">
      <alignment vertical="center" wrapText="1"/>
    </xf>
    <xf numFmtId="0" fontId="24" fillId="3" borderId="14" xfId="0" applyFont="1" applyFill="1" applyBorder="1" applyAlignment="1">
      <alignment vertical="center" wrapText="1"/>
    </xf>
    <xf numFmtId="0" fontId="24" fillId="3" borderId="47" xfId="0" applyFont="1" applyFill="1" applyBorder="1" applyAlignment="1">
      <alignment wrapText="1"/>
    </xf>
    <xf numFmtId="0" fontId="24" fillId="3" borderId="15" xfId="0" applyFont="1" applyFill="1" applyBorder="1" applyAlignment="1">
      <alignment wrapText="1"/>
    </xf>
    <xf numFmtId="0" fontId="27" fillId="0" borderId="0" xfId="0" applyFont="1"/>
    <xf numFmtId="0" fontId="27" fillId="0" borderId="0" xfId="0" applyFont="1" applyAlignment="1">
      <alignment vertical="center"/>
    </xf>
    <xf numFmtId="14" fontId="24" fillId="3" borderId="1" xfId="0" applyNumberFormat="1" applyFont="1" applyFill="1" applyBorder="1" applyAlignment="1">
      <alignment horizontal="center" vertical="center" wrapText="1"/>
    </xf>
    <xf numFmtId="0" fontId="36" fillId="2" borderId="2" xfId="0" applyFont="1" applyFill="1" applyBorder="1" applyAlignment="1">
      <alignment vertical="center" wrapText="1"/>
    </xf>
    <xf numFmtId="0" fontId="35" fillId="0" borderId="0" xfId="0" applyFont="1"/>
    <xf numFmtId="0" fontId="13" fillId="8" borderId="0" xfId="3" applyFont="1" applyFill="1"/>
    <xf numFmtId="0" fontId="10" fillId="8" borderId="0" xfId="0" applyFont="1" applyFill="1"/>
    <xf numFmtId="0" fontId="13" fillId="8" borderId="19" xfId="3" applyFont="1" applyFill="1" applyBorder="1"/>
    <xf numFmtId="49" fontId="37" fillId="12" borderId="16" xfId="3" applyNumberFormat="1" applyFont="1" applyFill="1" applyBorder="1" applyAlignment="1">
      <alignment horizontal="center"/>
    </xf>
    <xf numFmtId="49" fontId="38" fillId="5" borderId="17" xfId="3" applyNumberFormat="1" applyFont="1" applyFill="1" applyBorder="1" applyAlignment="1">
      <alignment horizontal="left" vertical="top"/>
    </xf>
    <xf numFmtId="49" fontId="39" fillId="5" borderId="17" xfId="3" applyNumberFormat="1" applyFont="1" applyFill="1" applyBorder="1" applyAlignment="1">
      <alignment horizontal="left" vertical="top"/>
    </xf>
    <xf numFmtId="49" fontId="18" fillId="5" borderId="18" xfId="3" applyNumberFormat="1" applyFont="1" applyFill="1" applyBorder="1" applyAlignment="1">
      <alignment horizontal="left" vertical="top"/>
    </xf>
    <xf numFmtId="49" fontId="12" fillId="0" borderId="48" xfId="3" applyNumberFormat="1" applyFont="1" applyBorder="1" applyAlignment="1">
      <alignment horizontal="left" vertical="top"/>
    </xf>
    <xf numFmtId="49" fontId="14" fillId="4" borderId="49" xfId="3" applyNumberFormat="1" applyFont="1" applyFill="1" applyBorder="1"/>
    <xf numFmtId="0" fontId="24" fillId="0" borderId="0" xfId="0" applyFont="1" applyAlignment="1">
      <alignment vertical="top"/>
    </xf>
    <xf numFmtId="0" fontId="28" fillId="0" borderId="0" xfId="0" applyFont="1" applyAlignment="1">
      <alignment vertical="top"/>
    </xf>
    <xf numFmtId="3" fontId="40" fillId="0" borderId="0" xfId="0" applyNumberFormat="1" applyFont="1" applyAlignment="1">
      <alignment vertical="top"/>
    </xf>
    <xf numFmtId="3" fontId="24" fillId="0" borderId="0" xfId="0" applyNumberFormat="1" applyFont="1" applyAlignment="1">
      <alignment vertical="top"/>
    </xf>
    <xf numFmtId="10" fontId="40" fillId="0" borderId="0" xfId="2" applyNumberFormat="1" applyFont="1" applyAlignment="1">
      <alignment vertical="top"/>
    </xf>
    <xf numFmtId="10" fontId="24" fillId="0" borderId="0" xfId="2" applyNumberFormat="1" applyFont="1" applyAlignment="1">
      <alignment vertical="top"/>
    </xf>
    <xf numFmtId="0" fontId="24" fillId="0" borderId="0" xfId="0" applyFont="1" applyAlignment="1">
      <alignment vertical="top" wrapText="1"/>
    </xf>
    <xf numFmtId="3" fontId="41" fillId="0" borderId="0" xfId="0" applyNumberFormat="1" applyFont="1" applyAlignment="1">
      <alignment vertical="top"/>
    </xf>
    <xf numFmtId="3" fontId="28" fillId="0" borderId="0" xfId="0" applyNumberFormat="1" applyFont="1" applyAlignment="1">
      <alignment vertical="top"/>
    </xf>
    <xf numFmtId="0" fontId="41" fillId="0" borderId="0" xfId="0" applyFont="1" applyAlignment="1">
      <alignment vertical="top"/>
    </xf>
    <xf numFmtId="0" fontId="40" fillId="0" borderId="0" xfId="0" applyFont="1" applyAlignment="1">
      <alignment vertical="top"/>
    </xf>
    <xf numFmtId="10" fontId="28" fillId="0" borderId="0" xfId="2" applyNumberFormat="1" applyFont="1" applyAlignment="1">
      <alignment vertical="top"/>
    </xf>
    <xf numFmtId="0" fontId="28" fillId="0" borderId="21" xfId="0" applyFont="1" applyBorder="1" applyAlignment="1">
      <alignment vertical="top"/>
    </xf>
    <xf numFmtId="3" fontId="41" fillId="0" borderId="21" xfId="0" applyNumberFormat="1" applyFont="1" applyBorder="1" applyAlignment="1">
      <alignment vertical="top"/>
    </xf>
    <xf numFmtId="3" fontId="28" fillId="0" borderId="21" xfId="0" applyNumberFormat="1" applyFont="1" applyBorder="1" applyAlignment="1">
      <alignment vertical="top"/>
    </xf>
    <xf numFmtId="10" fontId="28" fillId="0" borderId="0" xfId="2" applyNumberFormat="1" applyFont="1" applyBorder="1" applyAlignment="1">
      <alignment vertical="top"/>
    </xf>
    <xf numFmtId="0" fontId="28" fillId="0" borderId="22" xfId="0" applyFont="1" applyBorder="1" applyAlignment="1">
      <alignment vertical="top"/>
    </xf>
    <xf numFmtId="3" fontId="41" fillId="0" borderId="22" xfId="0" applyNumberFormat="1" applyFont="1" applyBorder="1" applyAlignment="1">
      <alignment vertical="top"/>
    </xf>
    <xf numFmtId="3" fontId="28" fillId="0" borderId="22" xfId="0" applyNumberFormat="1" applyFont="1" applyBorder="1" applyAlignment="1">
      <alignment vertical="top"/>
    </xf>
    <xf numFmtId="10" fontId="24" fillId="0" borderId="0" xfId="2" applyNumberFormat="1" applyFont="1" applyBorder="1" applyAlignment="1">
      <alignment vertical="top"/>
    </xf>
    <xf numFmtId="0" fontId="10" fillId="0" borderId="31" xfId="6" applyBorder="1" applyAlignment="1">
      <alignment vertical="top" wrapText="1"/>
    </xf>
    <xf numFmtId="0" fontId="10" fillId="0" borderId="16" xfId="6" applyBorder="1" applyAlignment="1">
      <alignment vertical="top"/>
    </xf>
    <xf numFmtId="167" fontId="10" fillId="3" borderId="16" xfId="6" applyNumberFormat="1" applyFill="1" applyBorder="1" applyAlignment="1">
      <alignment vertical="top"/>
    </xf>
    <xf numFmtId="0" fontId="10" fillId="0" borderId="16" xfId="6" applyBorder="1" applyAlignment="1">
      <alignment vertical="top" wrapText="1"/>
    </xf>
    <xf numFmtId="0" fontId="10" fillId="0" borderId="31" xfId="6" applyBorder="1" applyAlignment="1">
      <alignment vertical="top"/>
    </xf>
    <xf numFmtId="167" fontId="10" fillId="0" borderId="23" xfId="6" applyNumberFormat="1" applyBorder="1" applyAlignment="1">
      <alignment vertical="top"/>
    </xf>
    <xf numFmtId="167" fontId="10" fillId="3" borderId="23" xfId="6" applyNumberFormat="1" applyFill="1" applyBorder="1" applyAlignment="1">
      <alignment vertical="top"/>
    </xf>
    <xf numFmtId="167" fontId="10" fillId="0" borderId="32" xfId="6" applyNumberFormat="1" applyBorder="1" applyAlignment="1">
      <alignment vertical="top"/>
    </xf>
    <xf numFmtId="167" fontId="10" fillId="3" borderId="32" xfId="6" applyNumberFormat="1" applyFill="1" applyBorder="1" applyAlignment="1">
      <alignment vertical="top"/>
    </xf>
    <xf numFmtId="0" fontId="42" fillId="2" borderId="0" xfId="0" applyFont="1" applyFill="1" applyAlignment="1">
      <alignment vertical="top"/>
    </xf>
    <xf numFmtId="0" fontId="42" fillId="2" borderId="0" xfId="0" applyFont="1" applyFill="1" applyAlignment="1">
      <alignment horizontal="center" vertical="top" wrapText="1"/>
    </xf>
    <xf numFmtId="0" fontId="35" fillId="0" borderId="0" xfId="0" applyFont="1" applyAlignment="1">
      <alignment vertical="top"/>
    </xf>
    <xf numFmtId="0" fontId="44" fillId="12" borderId="0" xfId="0" applyFont="1" applyFill="1" applyAlignment="1">
      <alignment vertical="top"/>
    </xf>
    <xf numFmtId="3" fontId="45" fillId="12" borderId="0" xfId="0" applyNumberFormat="1" applyFont="1" applyFill="1" applyAlignment="1">
      <alignment vertical="top"/>
    </xf>
    <xf numFmtId="10" fontId="45" fillId="12" borderId="0" xfId="2" applyNumberFormat="1" applyFont="1" applyFill="1" applyAlignment="1">
      <alignment vertical="top"/>
    </xf>
    <xf numFmtId="0" fontId="43" fillId="8" borderId="0" xfId="0" applyFont="1" applyFill="1" applyAlignment="1">
      <alignment vertical="top"/>
    </xf>
    <xf numFmtId="0" fontId="35" fillId="8" borderId="0" xfId="0" applyFont="1" applyFill="1" applyAlignment="1">
      <alignment vertical="top"/>
    </xf>
    <xf numFmtId="0" fontId="28" fillId="8" borderId="0" xfId="0" applyFont="1" applyFill="1" applyAlignment="1">
      <alignment vertical="top"/>
    </xf>
    <xf numFmtId="0" fontId="24" fillId="8" borderId="0" xfId="0" applyFont="1" applyFill="1" applyAlignment="1">
      <alignment vertical="top"/>
    </xf>
    <xf numFmtId="0" fontId="24" fillId="8" borderId="0" xfId="0" applyFont="1" applyFill="1" applyAlignment="1">
      <alignment vertical="top" wrapText="1"/>
    </xf>
    <xf numFmtId="0" fontId="28" fillId="0" borderId="50" xfId="0" applyFont="1" applyBorder="1" applyAlignment="1">
      <alignment vertical="top"/>
    </xf>
    <xf numFmtId="3" fontId="41" fillId="0" borderId="50" xfId="0" applyNumberFormat="1" applyFont="1" applyBorder="1" applyAlignment="1">
      <alignment vertical="top"/>
    </xf>
    <xf numFmtId="3" fontId="28" fillId="0" borderId="50" xfId="0" applyNumberFormat="1" applyFont="1" applyBorder="1" applyAlignment="1">
      <alignment vertical="top"/>
    </xf>
    <xf numFmtId="3" fontId="40" fillId="0" borderId="50" xfId="0" applyNumberFormat="1" applyFont="1" applyBorder="1" applyAlignment="1">
      <alignment vertical="top"/>
    </xf>
    <xf numFmtId="10" fontId="40" fillId="0" borderId="50" xfId="2" applyNumberFormat="1" applyFont="1" applyBorder="1" applyAlignment="1">
      <alignment vertical="top"/>
    </xf>
    <xf numFmtId="3" fontId="24" fillId="0" borderId="50" xfId="0" applyNumberFormat="1" applyFont="1" applyBorder="1" applyAlignment="1">
      <alignment vertical="top"/>
    </xf>
    <xf numFmtId="10" fontId="24" fillId="0" borderId="50" xfId="2" applyNumberFormat="1" applyFont="1" applyBorder="1" applyAlignment="1">
      <alignment vertical="top"/>
    </xf>
    <xf numFmtId="0" fontId="40" fillId="8" borderId="0" xfId="0" applyFont="1" applyFill="1" applyAlignment="1">
      <alignment vertical="top"/>
    </xf>
    <xf numFmtId="0" fontId="44" fillId="12" borderId="52" xfId="0" applyFont="1" applyFill="1" applyBorder="1" applyAlignment="1">
      <alignment vertical="top" wrapText="1"/>
    </xf>
    <xf numFmtId="0" fontId="24" fillId="0" borderId="52" xfId="0" applyFont="1" applyBorder="1" applyAlignment="1">
      <alignment vertical="top" wrapText="1"/>
    </xf>
    <xf numFmtId="0" fontId="28" fillId="0" borderId="51" xfId="0" applyFont="1" applyBorder="1" applyAlignment="1">
      <alignment vertical="top" wrapText="1"/>
    </xf>
    <xf numFmtId="0" fontId="28" fillId="0" borderId="52" xfId="0" applyFont="1" applyBorder="1" applyAlignment="1">
      <alignment vertical="top" wrapText="1"/>
    </xf>
    <xf numFmtId="9" fontId="24" fillId="0" borderId="52" xfId="2" applyFont="1" applyBorder="1" applyAlignment="1">
      <alignment vertical="top" wrapText="1"/>
    </xf>
    <xf numFmtId="0" fontId="42" fillId="2" borderId="0" xfId="0" applyFont="1" applyFill="1" applyAlignment="1">
      <alignment vertical="top" wrapText="1"/>
    </xf>
    <xf numFmtId="0" fontId="45" fillId="12" borderId="0" xfId="0" applyFont="1" applyFill="1" applyAlignment="1">
      <alignment vertical="top"/>
    </xf>
    <xf numFmtId="0" fontId="28" fillId="0" borderId="53" xfId="0" applyFont="1" applyBorder="1" applyAlignment="1">
      <alignment vertical="top"/>
    </xf>
    <xf numFmtId="3" fontId="41" fillId="0" borderId="53" xfId="0" applyNumberFormat="1" applyFont="1" applyBorder="1" applyAlignment="1">
      <alignment vertical="top"/>
    </xf>
    <xf numFmtId="3" fontId="28" fillId="0" borderId="53" xfId="0" applyNumberFormat="1" applyFont="1" applyBorder="1" applyAlignment="1">
      <alignment vertical="top"/>
    </xf>
    <xf numFmtId="10" fontId="28" fillId="0" borderId="50" xfId="2" applyNumberFormat="1" applyFont="1" applyBorder="1" applyAlignment="1">
      <alignment vertical="top"/>
    </xf>
    <xf numFmtId="0" fontId="45" fillId="12" borderId="52" xfId="0" applyFont="1" applyFill="1" applyBorder="1" applyAlignment="1">
      <alignment vertical="top" wrapText="1"/>
    </xf>
    <xf numFmtId="0" fontId="42" fillId="2" borderId="23" xfId="6" applyFont="1" applyFill="1" applyBorder="1" applyAlignment="1">
      <alignment horizontal="center" vertical="top"/>
    </xf>
    <xf numFmtId="0" fontId="42" fillId="2" borderId="0" xfId="6" applyFont="1" applyFill="1" applyAlignment="1">
      <alignment horizontal="center" vertical="top"/>
    </xf>
    <xf numFmtId="0" fontId="42" fillId="2" borderId="23" xfId="6" applyFont="1" applyFill="1" applyBorder="1" applyAlignment="1">
      <alignment horizontal="center" vertical="top" wrapText="1"/>
    </xf>
    <xf numFmtId="0" fontId="42" fillId="2" borderId="23" xfId="6" applyFont="1" applyFill="1" applyBorder="1" applyAlignment="1">
      <alignment vertical="top"/>
    </xf>
    <xf numFmtId="0" fontId="42" fillId="2" borderId="23" xfId="6" applyFont="1" applyFill="1" applyBorder="1" applyAlignment="1">
      <alignment vertical="top" wrapText="1"/>
    </xf>
    <xf numFmtId="0" fontId="46" fillId="8" borderId="0" xfId="0" applyFont="1" applyFill="1"/>
    <xf numFmtId="0" fontId="24" fillId="0" borderId="54" xfId="0" applyFont="1" applyBorder="1"/>
    <xf numFmtId="168" fontId="24" fillId="0" borderId="54" xfId="0" applyNumberFormat="1" applyFont="1" applyBorder="1"/>
    <xf numFmtId="10" fontId="24" fillId="0" borderId="54" xfId="0" applyNumberFormat="1" applyFont="1" applyBorder="1"/>
    <xf numFmtId="169" fontId="24" fillId="0" borderId="54" xfId="5" applyNumberFormat="1" applyFont="1" applyBorder="1"/>
    <xf numFmtId="43" fontId="24" fillId="0" borderId="54" xfId="5" applyFont="1" applyBorder="1"/>
    <xf numFmtId="43" fontId="27" fillId="0" borderId="54" xfId="0" applyNumberFormat="1" applyFont="1" applyBorder="1"/>
    <xf numFmtId="43" fontId="24" fillId="0" borderId="54" xfId="0" applyNumberFormat="1" applyFont="1" applyBorder="1"/>
    <xf numFmtId="43" fontId="24" fillId="0" borderId="54" xfId="0" applyNumberFormat="1" applyFont="1" applyBorder="1" applyAlignment="1">
      <alignment horizontal="left"/>
    </xf>
    <xf numFmtId="14" fontId="24" fillId="0" borderId="54" xfId="0" applyNumberFormat="1" applyFont="1" applyBorder="1"/>
    <xf numFmtId="14" fontId="24" fillId="7" borderId="54" xfId="0" applyNumberFormat="1" applyFont="1" applyFill="1" applyBorder="1"/>
    <xf numFmtId="0" fontId="24" fillId="6" borderId="54" xfId="0" applyFont="1" applyFill="1" applyBorder="1"/>
    <xf numFmtId="0" fontId="28" fillId="12" borderId="54" xfId="0" applyFont="1" applyFill="1" applyBorder="1"/>
    <xf numFmtId="0" fontId="44" fillId="12" borderId="54" xfId="0" applyFont="1" applyFill="1" applyBorder="1"/>
    <xf numFmtId="0" fontId="44" fillId="12" borderId="54" xfId="0" applyFont="1" applyFill="1" applyBorder="1" applyAlignment="1">
      <alignment horizontal="center"/>
    </xf>
    <xf numFmtId="0" fontId="24" fillId="12" borderId="54" xfId="0" applyFont="1" applyFill="1" applyBorder="1"/>
    <xf numFmtId="0" fontId="45" fillId="12" borderId="54" xfId="0" applyFont="1" applyFill="1" applyBorder="1"/>
    <xf numFmtId="43" fontId="44" fillId="12" borderId="54" xfId="0" applyNumberFormat="1" applyFont="1" applyFill="1" applyBorder="1"/>
    <xf numFmtId="0" fontId="44" fillId="0" borderId="54" xfId="0" applyFont="1" applyBorder="1"/>
    <xf numFmtId="43" fontId="44" fillId="0" borderId="54" xfId="0" applyNumberFormat="1" applyFont="1" applyBorder="1"/>
    <xf numFmtId="0" fontId="15" fillId="8" borderId="0" xfId="0" applyFont="1" applyFill="1"/>
    <xf numFmtId="164" fontId="15" fillId="8" borderId="0" xfId="0" applyNumberFormat="1" applyFont="1" applyFill="1"/>
    <xf numFmtId="164" fontId="10" fillId="8" borderId="0" xfId="0" applyNumberFormat="1" applyFont="1" applyFill="1"/>
    <xf numFmtId="0" fontId="10" fillId="8" borderId="0" xfId="0" applyFont="1" applyFill="1" applyAlignment="1">
      <alignment wrapText="1"/>
    </xf>
    <xf numFmtId="43" fontId="10" fillId="8" borderId="0" xfId="4" applyFont="1" applyFill="1"/>
    <xf numFmtId="0" fontId="11" fillId="8" borderId="0" xfId="0" applyFont="1" applyFill="1" applyAlignment="1">
      <alignment wrapText="1"/>
    </xf>
    <xf numFmtId="43" fontId="10" fillId="8" borderId="0" xfId="4" applyFont="1" applyFill="1" applyBorder="1"/>
    <xf numFmtId="0" fontId="11" fillId="8" borderId="0" xfId="0" applyFont="1" applyFill="1"/>
    <xf numFmtId="164" fontId="10" fillId="8" borderId="0" xfId="4" applyNumberFormat="1" applyFont="1" applyFill="1" applyBorder="1"/>
    <xf numFmtId="43" fontId="11" fillId="8" borderId="0" xfId="4" applyFont="1" applyFill="1" applyBorder="1"/>
    <xf numFmtId="165" fontId="11" fillId="8" borderId="0" xfId="0" applyNumberFormat="1" applyFont="1" applyFill="1"/>
    <xf numFmtId="164" fontId="11" fillId="8" borderId="0" xfId="0" applyNumberFormat="1" applyFont="1" applyFill="1"/>
    <xf numFmtId="165" fontId="10" fillId="8" borderId="0" xfId="0" applyNumberFormat="1" applyFont="1" applyFill="1"/>
    <xf numFmtId="164" fontId="11" fillId="8" borderId="0" xfId="0" applyNumberFormat="1" applyFont="1" applyFill="1" applyAlignment="1">
      <alignment horizontal="center"/>
    </xf>
    <xf numFmtId="0" fontId="11" fillId="8" borderId="0" xfId="0" applyFont="1" applyFill="1" applyAlignment="1">
      <alignment horizontal="center"/>
    </xf>
    <xf numFmtId="165" fontId="10" fillId="8" borderId="0" xfId="4" applyNumberFormat="1" applyFont="1" applyFill="1" applyBorder="1"/>
    <xf numFmtId="43" fontId="11" fillId="8" borderId="0" xfId="4" applyFont="1" applyFill="1"/>
    <xf numFmtId="165" fontId="11" fillId="8" borderId="0" xfId="4" applyNumberFormat="1" applyFont="1" applyFill="1" applyBorder="1"/>
    <xf numFmtId="0" fontId="37" fillId="12" borderId="0" xfId="0" applyFont="1" applyFill="1"/>
    <xf numFmtId="0" fontId="47" fillId="12" borderId="0" xfId="0" applyFont="1" applyFill="1"/>
    <xf numFmtId="164" fontId="37" fillId="12" borderId="0" xfId="0" applyNumberFormat="1" applyFont="1" applyFill="1" applyAlignment="1">
      <alignment horizontal="center"/>
    </xf>
    <xf numFmtId="164" fontId="47" fillId="12" borderId="0" xfId="0" applyNumberFormat="1" applyFont="1" applyFill="1"/>
    <xf numFmtId="0" fontId="47" fillId="12" borderId="0" xfId="0" applyFont="1" applyFill="1" applyAlignment="1">
      <alignment wrapText="1"/>
    </xf>
    <xf numFmtId="0" fontId="11" fillId="0" borderId="54" xfId="0" applyFont="1" applyBorder="1" applyAlignment="1">
      <alignment wrapText="1"/>
    </xf>
    <xf numFmtId="0" fontId="10" fillId="0" borderId="54" xfId="0" applyFont="1" applyBorder="1" applyAlignment="1">
      <alignment wrapText="1"/>
    </xf>
    <xf numFmtId="0" fontId="11" fillId="0" borderId="54" xfId="0" applyFont="1" applyBorder="1"/>
    <xf numFmtId="0" fontId="11" fillId="0" borderId="56" xfId="0" applyFont="1" applyBorder="1"/>
    <xf numFmtId="0" fontId="10" fillId="0" borderId="56" xfId="0" applyFont="1" applyBorder="1"/>
    <xf numFmtId="0" fontId="11" fillId="0" borderId="55" xfId="0" applyFont="1" applyBorder="1"/>
    <xf numFmtId="0" fontId="16" fillId="0" borderId="56" xfId="0" applyFont="1" applyBorder="1"/>
    <xf numFmtId="0" fontId="10" fillId="0" borderId="57" xfId="0" applyFont="1" applyBorder="1"/>
    <xf numFmtId="164" fontId="10" fillId="0" borderId="54" xfId="4" applyNumberFormat="1" applyFont="1" applyFill="1" applyBorder="1"/>
    <xf numFmtId="164" fontId="10" fillId="0" borderId="54" xfId="0" applyNumberFormat="1" applyFont="1" applyBorder="1"/>
    <xf numFmtId="0" fontId="11" fillId="0" borderId="58" xfId="0" applyFont="1" applyBorder="1"/>
    <xf numFmtId="0" fontId="10" fillId="0" borderId="58" xfId="0" applyFont="1" applyBorder="1"/>
    <xf numFmtId="164" fontId="11" fillId="0" borderId="9" xfId="0" applyNumberFormat="1" applyFont="1" applyBorder="1"/>
    <xf numFmtId="164" fontId="11" fillId="0" borderId="60" xfId="4" applyNumberFormat="1" applyFont="1" applyFill="1" applyBorder="1"/>
    <xf numFmtId="164" fontId="10" fillId="0" borderId="59" xfId="4" applyNumberFormat="1" applyFont="1" applyFill="1" applyBorder="1"/>
    <xf numFmtId="164" fontId="10" fillId="0" borderId="59" xfId="0" applyNumberFormat="1" applyFont="1" applyBorder="1"/>
    <xf numFmtId="164" fontId="11" fillId="0" borderId="60" xfId="0" applyNumberFormat="1" applyFont="1" applyBorder="1"/>
    <xf numFmtId="164" fontId="11" fillId="0" borderId="61" xfId="4" applyNumberFormat="1" applyFont="1" applyFill="1" applyBorder="1"/>
    <xf numFmtId="164" fontId="11" fillId="0" borderId="59" xfId="4" applyNumberFormat="1" applyFont="1" applyFill="1" applyBorder="1"/>
    <xf numFmtId="164" fontId="11" fillId="0" borderId="59" xfId="0" applyNumberFormat="1" applyFont="1" applyBorder="1"/>
    <xf numFmtId="164" fontId="11" fillId="0" borderId="62" xfId="4" applyNumberFormat="1" applyFont="1" applyFill="1" applyBorder="1"/>
    <xf numFmtId="166" fontId="24" fillId="0" borderId="54" xfId="0" applyNumberFormat="1" applyFont="1" applyBorder="1"/>
    <xf numFmtId="166" fontId="24" fillId="8" borderId="0" xfId="0" applyNumberFormat="1" applyFont="1" applyFill="1"/>
    <xf numFmtId="166" fontId="24" fillId="0" borderId="0" xfId="0" applyNumberFormat="1" applyFont="1"/>
    <xf numFmtId="0" fontId="35" fillId="2" borderId="0" xfId="0" applyFont="1" applyFill="1" applyAlignment="1">
      <alignment vertical="center"/>
    </xf>
    <xf numFmtId="0" fontId="7" fillId="2" borderId="0" xfId="0" applyFont="1" applyFill="1" applyAlignment="1">
      <alignment vertical="center"/>
    </xf>
    <xf numFmtId="166" fontId="7" fillId="2" borderId="0" xfId="0" applyNumberFormat="1" applyFont="1" applyFill="1" applyAlignment="1">
      <alignment vertical="center"/>
    </xf>
    <xf numFmtId="0" fontId="35" fillId="8" borderId="0" xfId="0" applyFont="1" applyFill="1" applyAlignment="1">
      <alignment vertical="center"/>
    </xf>
    <xf numFmtId="0" fontId="42" fillId="10" borderId="29" xfId="0" applyFont="1" applyFill="1" applyBorder="1" applyAlignment="1">
      <alignment vertical="center"/>
    </xf>
    <xf numFmtId="0" fontId="42" fillId="10" borderId="28" xfId="0" applyFont="1" applyFill="1" applyBorder="1" applyAlignment="1">
      <alignment vertical="center"/>
    </xf>
    <xf numFmtId="166" fontId="42" fillId="10" borderId="28" xfId="0" applyNumberFormat="1" applyFont="1" applyFill="1" applyBorder="1" applyAlignment="1">
      <alignment vertical="center"/>
    </xf>
    <xf numFmtId="0" fontId="48" fillId="8" borderId="0" xfId="0" applyFont="1" applyFill="1"/>
    <xf numFmtId="170" fontId="42" fillId="11" borderId="0" xfId="3" applyNumberFormat="1" applyFont="1" applyFill="1" applyAlignment="1">
      <alignment vertical="center"/>
    </xf>
    <xf numFmtId="0" fontId="10" fillId="0" borderId="0" xfId="3" applyAlignment="1">
      <alignment vertical="center"/>
    </xf>
    <xf numFmtId="0" fontId="10" fillId="8" borderId="0" xfId="3" applyFill="1" applyAlignment="1">
      <alignment vertical="center"/>
    </xf>
    <xf numFmtId="170" fontId="39" fillId="12" borderId="0" xfId="3" applyNumberFormat="1" applyFont="1" applyFill="1" applyAlignment="1">
      <alignment vertical="center"/>
    </xf>
    <xf numFmtId="0" fontId="47" fillId="12" borderId="0" xfId="3" applyFont="1" applyFill="1" applyAlignment="1">
      <alignment vertical="center"/>
    </xf>
    <xf numFmtId="0" fontId="24" fillId="8" borderId="0" xfId="0" applyFont="1" applyFill="1" applyAlignment="1">
      <alignment wrapText="1"/>
    </xf>
    <xf numFmtId="0" fontId="10" fillId="0" borderId="52" xfId="3" applyBorder="1" applyAlignment="1">
      <alignment vertical="center"/>
    </xf>
    <xf numFmtId="0" fontId="47" fillId="12" borderId="52" xfId="3" applyFont="1" applyFill="1" applyBorder="1" applyAlignment="1">
      <alignment vertical="center"/>
    </xf>
    <xf numFmtId="170" fontId="12" fillId="0" borderId="52" xfId="3" applyNumberFormat="1" applyFont="1" applyBorder="1" applyAlignment="1">
      <alignment vertical="center"/>
    </xf>
    <xf numFmtId="170" fontId="18" fillId="0" borderId="64" xfId="3" applyNumberFormat="1" applyFont="1" applyBorder="1" applyAlignment="1">
      <alignment vertical="center"/>
    </xf>
    <xf numFmtId="170" fontId="19" fillId="0" borderId="52" xfId="3" applyNumberFormat="1" applyFont="1" applyBorder="1" applyAlignment="1">
      <alignment vertical="center"/>
    </xf>
    <xf numFmtId="170" fontId="18" fillId="0" borderId="63" xfId="3" applyNumberFormat="1" applyFont="1" applyBorder="1" applyAlignment="1">
      <alignment vertical="center"/>
    </xf>
    <xf numFmtId="0" fontId="28" fillId="0" borderId="0" xfId="0" applyFont="1"/>
    <xf numFmtId="0" fontId="24" fillId="3" borderId="36" xfId="0" applyFont="1" applyFill="1" applyBorder="1" applyAlignment="1">
      <alignment horizontal="left" vertical="center" wrapText="1"/>
    </xf>
    <xf numFmtId="0" fontId="23" fillId="3" borderId="30" xfId="1" applyFont="1" applyFill="1" applyBorder="1" applyAlignment="1">
      <alignment vertical="center" wrapText="1"/>
    </xf>
    <xf numFmtId="0" fontId="23" fillId="3" borderId="0" xfId="1" applyFont="1" applyFill="1" applyBorder="1" applyAlignment="1">
      <alignment vertical="center" wrapText="1"/>
    </xf>
    <xf numFmtId="0" fontId="24" fillId="3" borderId="2" xfId="0" applyFont="1" applyFill="1" applyBorder="1" applyAlignment="1">
      <alignment vertical="center" wrapText="1"/>
    </xf>
    <xf numFmtId="0" fontId="28" fillId="3" borderId="2" xfId="0" applyFont="1" applyFill="1" applyBorder="1" applyAlignment="1">
      <alignment vertical="center" wrapText="1"/>
    </xf>
    <xf numFmtId="0" fontId="24" fillId="0" borderId="0" xfId="0" applyFont="1" applyAlignment="1">
      <alignment horizontal="center" vertical="center" wrapText="1"/>
    </xf>
    <xf numFmtId="0" fontId="34" fillId="9" borderId="0" xfId="0" applyFont="1" applyFill="1" applyAlignment="1">
      <alignment horizontal="center" vertical="center" wrapText="1"/>
    </xf>
    <xf numFmtId="0" fontId="24" fillId="3" borderId="0" xfId="0" applyFont="1" applyFill="1" applyAlignment="1">
      <alignment vertical="center"/>
    </xf>
    <xf numFmtId="0" fontId="24" fillId="3" borderId="66" xfId="0" applyFont="1" applyFill="1" applyBorder="1"/>
    <xf numFmtId="0" fontId="24" fillId="3" borderId="66" xfId="0" applyFont="1" applyFill="1" applyBorder="1" applyAlignment="1">
      <alignment horizontal="center" wrapText="1"/>
    </xf>
    <xf numFmtId="0" fontId="24" fillId="3" borderId="65" xfId="0" applyFont="1" applyFill="1" applyBorder="1"/>
    <xf numFmtId="0" fontId="24" fillId="0" borderId="65" xfId="0" applyFont="1" applyBorder="1"/>
    <xf numFmtId="0" fontId="24" fillId="0" borderId="67" xfId="0" applyFont="1" applyBorder="1"/>
    <xf numFmtId="0" fontId="24" fillId="0" borderId="65" xfId="0" applyFont="1" applyBorder="1" applyAlignment="1">
      <alignment wrapText="1"/>
    </xf>
    <xf numFmtId="0" fontId="27" fillId="0" borderId="68" xfId="0" applyFont="1" applyBorder="1" applyAlignment="1">
      <alignment horizontal="left" wrapText="1"/>
    </xf>
    <xf numFmtId="0" fontId="24" fillId="0" borderId="28" xfId="0" applyFont="1" applyBorder="1"/>
    <xf numFmtId="0" fontId="24" fillId="0" borderId="28" xfId="0" applyFont="1" applyBorder="1" applyAlignment="1">
      <alignment horizontal="center" wrapText="1"/>
    </xf>
    <xf numFmtId="0" fontId="24" fillId="0" borderId="69" xfId="0" applyFont="1" applyBorder="1"/>
    <xf numFmtId="0" fontId="24" fillId="0" borderId="28" xfId="0" applyFont="1" applyBorder="1" applyAlignment="1">
      <alignment wrapText="1"/>
    </xf>
    <xf numFmtId="0" fontId="6" fillId="0" borderId="70" xfId="0" applyFont="1" applyBorder="1"/>
    <xf numFmtId="0" fontId="28" fillId="0" borderId="70" xfId="0" applyFont="1" applyBorder="1" applyAlignment="1">
      <alignment vertical="center"/>
    </xf>
    <xf numFmtId="0" fontId="34" fillId="2" borderId="70" xfId="0" applyFont="1" applyFill="1" applyBorder="1" applyAlignment="1">
      <alignment horizontal="center" vertical="center" wrapText="1"/>
    </xf>
    <xf numFmtId="0" fontId="28" fillId="3" borderId="71" xfId="0" applyFont="1" applyFill="1" applyBorder="1" applyAlignment="1">
      <alignment vertical="center" wrapText="1"/>
    </xf>
    <xf numFmtId="0" fontId="28" fillId="3" borderId="72" xfId="0" applyFont="1" applyFill="1" applyBorder="1" applyAlignment="1">
      <alignment vertical="center" wrapText="1"/>
    </xf>
    <xf numFmtId="0" fontId="28" fillId="3" borderId="73" xfId="0" applyFont="1" applyFill="1" applyBorder="1" applyAlignment="1">
      <alignment vertical="center" wrapText="1"/>
    </xf>
    <xf numFmtId="0" fontId="24" fillId="3" borderId="73" xfId="0" applyFont="1" applyFill="1" applyBorder="1" applyAlignment="1">
      <alignment vertical="center" wrapText="1"/>
    </xf>
    <xf numFmtId="0" fontId="24" fillId="3" borderId="74" xfId="0" applyFont="1" applyFill="1" applyBorder="1" applyAlignment="1">
      <alignment vertical="center" wrapText="1"/>
    </xf>
    <xf numFmtId="0" fontId="28" fillId="3" borderId="74" xfId="0" applyFont="1" applyFill="1" applyBorder="1" applyAlignment="1">
      <alignment vertical="center" wrapText="1"/>
    </xf>
    <xf numFmtId="0" fontId="28" fillId="3" borderId="75" xfId="0" applyFont="1" applyFill="1" applyBorder="1" applyAlignment="1">
      <alignment vertical="center" wrapText="1"/>
    </xf>
    <xf numFmtId="0" fontId="28" fillId="3" borderId="76" xfId="0" applyFont="1" applyFill="1" applyBorder="1" applyAlignment="1">
      <alignment vertical="center" wrapText="1"/>
    </xf>
    <xf numFmtId="0" fontId="28" fillId="3" borderId="77" xfId="0" applyFont="1" applyFill="1" applyBorder="1" applyAlignment="1">
      <alignment vertical="center" wrapText="1"/>
    </xf>
    <xf numFmtId="0" fontId="28" fillId="3" borderId="78" xfId="0" applyFont="1" applyFill="1" applyBorder="1" applyAlignment="1">
      <alignment vertical="center" wrapText="1"/>
    </xf>
    <xf numFmtId="0" fontId="28" fillId="0" borderId="73" xfId="0" applyFont="1" applyBorder="1" applyAlignment="1">
      <alignment horizontal="justify" vertical="center" wrapText="1"/>
    </xf>
    <xf numFmtId="0" fontId="28" fillId="0" borderId="70" xfId="0" applyFont="1" applyBorder="1" applyAlignment="1">
      <alignment horizontal="justify" vertical="center" wrapText="1"/>
    </xf>
    <xf numFmtId="0" fontId="2" fillId="2" borderId="73"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28" fillId="3" borderId="70" xfId="0" applyFont="1" applyFill="1" applyBorder="1" applyAlignment="1">
      <alignment horizontal="justify" vertical="center" wrapText="1"/>
    </xf>
    <xf numFmtId="0" fontId="24" fillId="3" borderId="79" xfId="0" applyFont="1" applyFill="1" applyBorder="1" applyAlignment="1">
      <alignment vertical="center"/>
    </xf>
    <xf numFmtId="0" fontId="27" fillId="0" borderId="80" xfId="0" applyFont="1" applyBorder="1" applyAlignment="1">
      <alignment horizontal="left" wrapText="1"/>
    </xf>
    <xf numFmtId="0" fontId="44" fillId="3" borderId="1" xfId="0" applyFont="1" applyFill="1" applyBorder="1" applyAlignment="1">
      <alignment horizontal="justify" vertical="center" wrapText="1"/>
    </xf>
    <xf numFmtId="0" fontId="51" fillId="8" borderId="0" xfId="0" applyFont="1" applyFill="1"/>
    <xf numFmtId="0" fontId="28" fillId="8" borderId="0" xfId="0" applyFont="1" applyFill="1"/>
    <xf numFmtId="0" fontId="23" fillId="8" borderId="0" xfId="1" applyFont="1" applyFill="1"/>
    <xf numFmtId="0" fontId="52" fillId="8" borderId="0" xfId="0" applyFont="1" applyFill="1"/>
    <xf numFmtId="0" fontId="51" fillId="0" borderId="29" xfId="0" applyFont="1" applyBorder="1"/>
    <xf numFmtId="0" fontId="51" fillId="0" borderId="0" xfId="0" applyFont="1"/>
    <xf numFmtId="0" fontId="53" fillId="8" borderId="0" xfId="0" applyFont="1" applyFill="1"/>
    <xf numFmtId="0" fontId="10" fillId="8" borderId="0" xfId="3" applyFill="1"/>
    <xf numFmtId="0" fontId="51" fillId="8" borderId="0" xfId="0" applyFont="1" applyFill="1" applyAlignment="1">
      <alignment vertical="top"/>
    </xf>
    <xf numFmtId="0" fontId="24" fillId="3" borderId="35" xfId="0" applyFont="1" applyFill="1" applyBorder="1" applyAlignment="1">
      <alignment horizontal="left" vertical="center" wrapText="1"/>
    </xf>
    <xf numFmtId="0" fontId="24" fillId="3" borderId="33"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8" fillId="3" borderId="72" xfId="0" applyFont="1" applyFill="1" applyBorder="1" applyAlignment="1">
      <alignment horizontal="center" vertical="center" wrapText="1"/>
    </xf>
    <xf numFmtId="0" fontId="28" fillId="3" borderId="73" xfId="0" applyFont="1" applyFill="1" applyBorder="1" applyAlignment="1">
      <alignment horizontal="center" vertical="center" wrapText="1"/>
    </xf>
    <xf numFmtId="0" fontId="24" fillId="3" borderId="3" xfId="0" applyFont="1" applyFill="1" applyBorder="1" applyAlignment="1">
      <alignment horizontal="left" vertical="top" wrapText="1"/>
    </xf>
    <xf numFmtId="0" fontId="24" fillId="3" borderId="2" xfId="0" applyFont="1" applyFill="1" applyBorder="1" applyAlignment="1">
      <alignment horizontal="left" vertical="top" wrapText="1"/>
    </xf>
    <xf numFmtId="0" fontId="23" fillId="3" borderId="30" xfId="1" applyFont="1" applyFill="1" applyBorder="1" applyAlignment="1">
      <alignment vertical="center" wrapText="1"/>
    </xf>
    <xf numFmtId="0" fontId="23" fillId="3" borderId="0" xfId="1" applyFont="1" applyFill="1" applyBorder="1" applyAlignment="1">
      <alignment vertical="center" wrapText="1"/>
    </xf>
    <xf numFmtId="0" fontId="24" fillId="3" borderId="26" xfId="0" applyFont="1" applyFill="1" applyBorder="1" applyAlignment="1">
      <alignment vertical="center" wrapText="1"/>
    </xf>
    <xf numFmtId="0" fontId="24" fillId="3" borderId="25" xfId="0" applyFont="1" applyFill="1" applyBorder="1" applyAlignment="1">
      <alignment vertical="center" wrapText="1"/>
    </xf>
    <xf numFmtId="0" fontId="24" fillId="3" borderId="27" xfId="0" applyFont="1" applyFill="1" applyBorder="1" applyAlignment="1">
      <alignment vertical="center" wrapText="1"/>
    </xf>
    <xf numFmtId="0" fontId="24" fillId="3" borderId="3" xfId="0" applyFont="1" applyFill="1" applyBorder="1" applyAlignment="1">
      <alignment vertical="center" wrapText="1"/>
    </xf>
    <xf numFmtId="0" fontId="24" fillId="3" borderId="2" xfId="0" applyFont="1" applyFill="1" applyBorder="1" applyAlignment="1">
      <alignment vertical="center" wrapText="1"/>
    </xf>
    <xf numFmtId="0" fontId="28" fillId="3" borderId="72" xfId="0" applyFont="1" applyFill="1" applyBorder="1" applyAlignment="1">
      <alignment vertical="center" wrapText="1"/>
    </xf>
    <xf numFmtId="0" fontId="28" fillId="3" borderId="73" xfId="0" applyFont="1" applyFill="1" applyBorder="1" applyAlignment="1">
      <alignment vertical="center" wrapText="1"/>
    </xf>
    <xf numFmtId="170" fontId="51" fillId="8" borderId="0" xfId="3" applyNumberFormat="1" applyFont="1" applyFill="1" applyAlignment="1">
      <alignment horizontal="center" vertical="center"/>
    </xf>
    <xf numFmtId="170" fontId="53" fillId="8" borderId="0" xfId="3" applyNumberFormat="1" applyFont="1" applyFill="1" applyAlignment="1">
      <alignment horizontal="center" vertical="center"/>
    </xf>
    <xf numFmtId="0" fontId="21" fillId="2" borderId="0" xfId="0" applyFont="1" applyFill="1" applyAlignment="1">
      <alignment horizontal="left" vertical="top" wrapText="1"/>
    </xf>
  </cellXfs>
  <cellStyles count="7">
    <cellStyle name="Comma" xfId="5" builtinId="3"/>
    <cellStyle name="Comma 25" xfId="4" xr:uid="{520A29ED-5275-48E6-93DA-97E1ECEA8FEC}"/>
    <cellStyle name="Hyperlink" xfId="1" builtinId="8"/>
    <cellStyle name="Normal" xfId="0" builtinId="0"/>
    <cellStyle name="Normal 2" xfId="3" xr:uid="{F7D11A64-696C-427E-9EF2-B07C4FA9B5FC}"/>
    <cellStyle name="Normal 3" xfId="6" xr:uid="{4F35BA72-1DAF-49E0-9E2F-18FBA13A0248}"/>
    <cellStyle name="Percent" xfId="2" builtinId="5"/>
  </cellStyles>
  <dxfs count="14">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numFmt numFmtId="19" formatCode="d/mm/yyyy"/>
      <border diagonalUp="0" diagonalDown="0" outline="0">
        <left style="thin">
          <color theme="9"/>
        </left>
        <right style="thin">
          <color theme="9"/>
        </right>
        <top style="thin">
          <color theme="9"/>
        </top>
        <bottom style="thin">
          <color theme="9"/>
        </bottom>
      </border>
    </dxf>
    <dxf>
      <font>
        <b val="0"/>
        <i val="0"/>
        <strike val="0"/>
        <condense val="0"/>
        <extend val="0"/>
        <outline val="0"/>
        <shadow val="0"/>
        <u val="none"/>
        <vertAlign val="baseline"/>
        <sz val="11"/>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numFmt numFmtId="166" formatCode="d/m/yyyy;@"/>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numFmt numFmtId="166" formatCode="d/m/yyyy;@"/>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dxf>
    <dxf>
      <font>
        <b/>
        <i val="0"/>
        <strike val="0"/>
        <condense val="0"/>
        <extend val="0"/>
        <outline val="0"/>
        <shadow val="0"/>
        <u val="none"/>
        <vertAlign val="baseline"/>
        <sz val="12"/>
        <color theme="1"/>
        <name val="Arial"/>
        <family val="2"/>
        <scheme val="none"/>
      </font>
      <fill>
        <patternFill patternType="solid">
          <fgColor indexed="64"/>
          <bgColor rgb="FF363F7C"/>
        </patternFill>
      </fill>
      <alignment horizontal="general" vertical="center" textRotation="0" wrapText="0" indent="0" justifyLastLine="0" shrinkToFit="0" readingOrder="0"/>
    </dxf>
  </dxfs>
  <tableStyles count="0" defaultTableStyle="TableStyleMedium2" defaultPivotStyle="PivotStyleLight16"/>
  <colors>
    <mruColors>
      <color rgb="FF363F7C"/>
      <color rgb="FFECEBEE"/>
      <color rgb="FF99CF91"/>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3_2">
  <dgm:title val=""/>
  <dgm:desc val=""/>
  <dgm:catLst>
    <dgm:cat type="accent3" pri="11200"/>
  </dgm:catLst>
  <dgm:styleLbl name="node0">
    <dgm:fillClrLst meth="repeat">
      <a:schemeClr val="accent3"/>
    </dgm:fillClrLst>
    <dgm:linClrLst meth="repeat">
      <a:schemeClr val="lt1"/>
    </dgm:linClrLst>
    <dgm:effectClrLst/>
    <dgm:txLinClrLst/>
    <dgm:txFillClrLst/>
    <dgm:txEffectClrLst/>
  </dgm:styleLbl>
  <dgm:styleLbl name="node1">
    <dgm:fillClrLst meth="repeat">
      <a:schemeClr val="accent3"/>
    </dgm:fillClrLst>
    <dgm:linClrLst meth="repeat">
      <a:schemeClr val="lt1"/>
    </dgm:linClrLst>
    <dgm:effectClrLst/>
    <dgm:txLinClrLst/>
    <dgm:txFillClrLst/>
    <dgm:txEffectClrLst/>
  </dgm:styleLbl>
  <dgm:styleLbl name="alignNode1">
    <dgm:fillClrLst meth="repeat">
      <a:schemeClr val="accent3"/>
    </dgm:fillClrLst>
    <dgm:linClrLst meth="repeat">
      <a:schemeClr val="accent3"/>
    </dgm:linClrLst>
    <dgm:effectClrLst/>
    <dgm:txLinClrLst/>
    <dgm:txFillClrLst/>
    <dgm:txEffectClrLst/>
  </dgm:styleLbl>
  <dgm:styleLbl name="lnNode1">
    <dgm:fillClrLst meth="repeat">
      <a:schemeClr val="accent3"/>
    </dgm:fillClrLst>
    <dgm:linClrLst meth="repeat">
      <a:schemeClr val="lt1"/>
    </dgm:linClrLst>
    <dgm:effectClrLst/>
    <dgm:txLinClrLst/>
    <dgm:txFillClrLst/>
    <dgm:txEffectClrLst/>
  </dgm:styleLbl>
  <dgm:styleLbl name="vennNode1">
    <dgm:fillClrLst meth="repeat">
      <a:schemeClr val="accent3">
        <a:alpha val="50000"/>
      </a:schemeClr>
    </dgm:fillClrLst>
    <dgm:linClrLst meth="repeat">
      <a:schemeClr val="lt1"/>
    </dgm:linClrLst>
    <dgm:effectClrLst/>
    <dgm:txLinClrLst/>
    <dgm:txFillClrLst/>
    <dgm:txEffectClrLst/>
  </dgm:styleLbl>
  <dgm:styleLbl name="node2">
    <dgm:fillClrLst meth="repeat">
      <a:schemeClr val="accent3"/>
    </dgm:fillClrLst>
    <dgm:linClrLst meth="repeat">
      <a:schemeClr val="lt1"/>
    </dgm:linClrLst>
    <dgm:effectClrLst/>
    <dgm:txLinClrLst/>
    <dgm:txFillClrLst/>
    <dgm:txEffectClrLst/>
  </dgm:styleLbl>
  <dgm:styleLbl name="node3">
    <dgm:fillClrLst meth="repeat">
      <a:schemeClr val="accent3"/>
    </dgm:fillClrLst>
    <dgm:linClrLst meth="repeat">
      <a:schemeClr val="lt1"/>
    </dgm:linClrLst>
    <dgm:effectClrLst/>
    <dgm:txLinClrLst/>
    <dgm:txFillClrLst/>
    <dgm:txEffectClrLst/>
  </dgm:styleLbl>
  <dgm:styleLbl name="node4">
    <dgm:fillClrLst meth="repeat">
      <a:schemeClr val="accent3"/>
    </dgm:fillClrLst>
    <dgm:linClrLst meth="repeat">
      <a:schemeClr val="lt1"/>
    </dgm:linClrLst>
    <dgm:effectClrLst/>
    <dgm:txLinClrLst/>
    <dgm:txFillClrLst/>
    <dgm:txEffectClrLst/>
  </dgm:styleLbl>
  <dgm:styleLbl name="f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dgm:linClrLst>
    <dgm:effectClrLst/>
    <dgm:txLinClrLst/>
    <dgm:txFillClrLst/>
    <dgm:txEffectClrLst/>
  </dgm:styleLbl>
  <dgm:styleLbl name="asst1">
    <dgm:fillClrLst meth="repeat">
      <a:schemeClr val="accent3"/>
    </dgm:fillClrLst>
    <dgm:linClrLst meth="repeat">
      <a:schemeClr val="lt1"/>
    </dgm:linClrLst>
    <dgm:effectClrLst/>
    <dgm:txLinClrLst/>
    <dgm:txFillClrLst/>
    <dgm:txEffectClrLst/>
  </dgm:styleLbl>
  <dgm:styleLbl name="asst2">
    <dgm:fillClrLst meth="repeat">
      <a:schemeClr val="accent3"/>
    </dgm:fillClrLst>
    <dgm:linClrLst meth="repeat">
      <a:schemeClr val="lt1"/>
    </dgm:linClrLst>
    <dgm:effectClrLst/>
    <dgm:txLinClrLst/>
    <dgm:txFillClrLst/>
    <dgm:txEffectClrLst/>
  </dgm:styleLbl>
  <dgm:styleLbl name="asst3">
    <dgm:fillClrLst meth="repeat">
      <a:schemeClr val="accent3"/>
    </dgm:fillClrLst>
    <dgm:linClrLst meth="repeat">
      <a:schemeClr val="lt1"/>
    </dgm:linClrLst>
    <dgm:effectClrLst/>
    <dgm:txLinClrLst/>
    <dgm:txFillClrLst/>
    <dgm:txEffectClrLst/>
  </dgm:styleLbl>
  <dgm:styleLbl name="asst4">
    <dgm:fillClrLst meth="repeat">
      <a:schemeClr val="accent3"/>
    </dgm:fillClrLst>
    <dgm:linClrLst meth="repeat">
      <a:schemeClr val="lt1"/>
    </dgm:linClrLst>
    <dgm:effectClrLst/>
    <dgm:txLinClrLst/>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meth="repeat">
      <a:schemeClr val="lt1"/>
    </dgm:txFillClrLst>
    <dgm:txEffectClrLst/>
  </dgm:styleLbl>
  <dgm:styleLbl name="parChTrans2D2">
    <dgm:fillClrLst meth="repeat">
      <a:schemeClr val="accent3"/>
    </dgm:fillClrLst>
    <dgm:linClrLst meth="repeat">
      <a:schemeClr val="accent3"/>
    </dgm:linClrLst>
    <dgm:effectClrLst/>
    <dgm:txLinClrLst/>
    <dgm:txFillClrLst meth="repeat">
      <a:schemeClr val="lt1"/>
    </dgm:txFillClrLst>
    <dgm:txEffectClrLst/>
  </dgm:styleLbl>
  <dgm:styleLbl name="parChTrans2D3">
    <dgm:fillClrLst meth="repeat">
      <a:schemeClr val="accent3"/>
    </dgm:fillClrLst>
    <dgm:linClrLst meth="repeat">
      <a:schemeClr val="accent3"/>
    </dgm:linClrLst>
    <dgm:effectClrLst/>
    <dgm:txLinClrLst/>
    <dgm:txFillClrLst meth="repeat">
      <a:schemeClr val="lt1"/>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3"/>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align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b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0E970B-9DAD-4B06-AFAD-09420091FCC1}" type="doc">
      <dgm:prSet loTypeId="urn:microsoft.com/office/officeart/2005/8/layout/orgChart1" loCatId="hierarchy" qsTypeId="urn:microsoft.com/office/officeart/2005/8/quickstyle/simple1" qsCatId="simple" csTypeId="urn:microsoft.com/office/officeart/2005/8/colors/accent3_2" csCatId="accent3" phldr="1"/>
      <dgm:spPr/>
      <dgm:t>
        <a:bodyPr/>
        <a:lstStyle/>
        <a:p>
          <a:endParaRPr lang="en-AU"/>
        </a:p>
      </dgm:t>
    </dgm:pt>
    <dgm:pt modelId="{361C060B-4273-410A-8B23-AA51ACB155CE}">
      <dgm:prSet phldrT="[Text]"/>
      <dgm:spPr/>
      <dgm:t>
        <a:bodyPr/>
        <a:lstStyle/>
        <a:p>
          <a:r>
            <a:rPr lang="en-AU">
              <a:latin typeface="Arial" panose="020B0604020202020204" pitchFamily="34" charset="0"/>
              <a:cs typeface="Arial" panose="020B0604020202020204" pitchFamily="34" charset="0"/>
            </a:rPr>
            <a:t>Chair and board</a:t>
          </a:r>
        </a:p>
      </dgm:t>
    </dgm:pt>
    <dgm:pt modelId="{5A6AB7FC-7473-40D3-B4F9-27B14E14AC8C}" type="parTrans" cxnId="{A04CC716-389A-4EB7-98C6-349B9DF20F27}">
      <dgm:prSet/>
      <dgm:spPr/>
      <dgm:t>
        <a:bodyPr/>
        <a:lstStyle/>
        <a:p>
          <a:endParaRPr lang="en-AU">
            <a:latin typeface="Arial" panose="020B0604020202020204" pitchFamily="34" charset="0"/>
            <a:cs typeface="Arial" panose="020B0604020202020204" pitchFamily="34" charset="0"/>
          </a:endParaRPr>
        </a:p>
      </dgm:t>
    </dgm:pt>
    <dgm:pt modelId="{2DCEE914-75C6-4D69-BC67-E1695C4014E4}" type="sibTrans" cxnId="{A04CC716-389A-4EB7-98C6-349B9DF20F27}">
      <dgm:prSet/>
      <dgm:spPr/>
      <dgm:t>
        <a:bodyPr/>
        <a:lstStyle/>
        <a:p>
          <a:endParaRPr lang="en-AU">
            <a:latin typeface="Arial" panose="020B0604020202020204" pitchFamily="34" charset="0"/>
            <a:cs typeface="Arial" panose="020B0604020202020204" pitchFamily="34" charset="0"/>
          </a:endParaRPr>
        </a:p>
      </dgm:t>
    </dgm:pt>
    <dgm:pt modelId="{38458E5B-6217-4906-BDF8-16A9F0ED0985}">
      <dgm:prSet phldrT="[Text]"/>
      <dgm:spPr/>
      <dgm:t>
        <a:bodyPr/>
        <a:lstStyle/>
        <a:p>
          <a:r>
            <a:rPr lang="en-AU">
              <a:latin typeface="Arial" panose="020B0604020202020204" pitchFamily="34" charset="0"/>
              <a:cs typeface="Arial" panose="020B0604020202020204" pitchFamily="34" charset="0"/>
            </a:rPr>
            <a:t>[Name]</a:t>
          </a:r>
        </a:p>
        <a:p>
          <a:r>
            <a:rPr lang="en-AU">
              <a:latin typeface="Arial" panose="020B0604020202020204" pitchFamily="34" charset="0"/>
              <a:cs typeface="Arial" panose="020B0604020202020204" pitchFamily="34" charset="0"/>
            </a:rPr>
            <a:t>Community engagement and events management</a:t>
          </a:r>
        </a:p>
      </dgm:t>
    </dgm:pt>
    <dgm:pt modelId="{AFF50BD1-ACCA-447E-BBBD-CE6D1B7B0598}" type="parTrans" cxnId="{8B74709F-D588-4788-92DC-D8DB484B4335}">
      <dgm:prSet/>
      <dgm:spPr/>
      <dgm:t>
        <a:bodyPr/>
        <a:lstStyle/>
        <a:p>
          <a:endParaRPr lang="en-AU">
            <a:latin typeface="Arial" panose="020B0604020202020204" pitchFamily="34" charset="0"/>
            <a:cs typeface="Arial" panose="020B0604020202020204" pitchFamily="34" charset="0"/>
          </a:endParaRPr>
        </a:p>
      </dgm:t>
    </dgm:pt>
    <dgm:pt modelId="{26CBFF44-427A-4295-B345-1A085DCB424B}" type="sibTrans" cxnId="{8B74709F-D588-4788-92DC-D8DB484B4335}">
      <dgm:prSet/>
      <dgm:spPr/>
      <dgm:t>
        <a:bodyPr/>
        <a:lstStyle/>
        <a:p>
          <a:endParaRPr lang="en-AU">
            <a:latin typeface="Arial" panose="020B0604020202020204" pitchFamily="34" charset="0"/>
            <a:cs typeface="Arial" panose="020B0604020202020204" pitchFamily="34" charset="0"/>
          </a:endParaRPr>
        </a:p>
      </dgm:t>
    </dgm:pt>
    <dgm:pt modelId="{4709FF25-01BE-4602-8343-B33644EA5FAB}">
      <dgm:prSet phldrT="[Text]"/>
      <dgm:spPr/>
      <dgm:t>
        <a:bodyPr/>
        <a:lstStyle/>
        <a:p>
          <a:r>
            <a:rPr lang="en-AU">
              <a:latin typeface="Arial" panose="020B0604020202020204" pitchFamily="34" charset="0"/>
              <a:cs typeface="Arial" panose="020B0604020202020204" pitchFamily="34" charset="0"/>
            </a:rPr>
            <a:t>[Name]</a:t>
          </a:r>
        </a:p>
        <a:p>
          <a:r>
            <a:rPr lang="en-AU">
              <a:latin typeface="Arial" panose="020B0604020202020204" pitchFamily="34" charset="0"/>
              <a:cs typeface="Arial" panose="020B0604020202020204" pitchFamily="34" charset="0"/>
            </a:rPr>
            <a:t>Operations and logistics</a:t>
          </a:r>
        </a:p>
      </dgm:t>
    </dgm:pt>
    <dgm:pt modelId="{14AADE4E-DF58-4E20-ACD3-8D2274A584E1}" type="parTrans" cxnId="{EB347174-F9BC-4EE1-8505-52CBC302C62E}">
      <dgm:prSet/>
      <dgm:spPr/>
      <dgm:t>
        <a:bodyPr/>
        <a:lstStyle/>
        <a:p>
          <a:endParaRPr lang="en-AU">
            <a:latin typeface="Arial" panose="020B0604020202020204" pitchFamily="34" charset="0"/>
            <a:cs typeface="Arial" panose="020B0604020202020204" pitchFamily="34" charset="0"/>
          </a:endParaRPr>
        </a:p>
      </dgm:t>
    </dgm:pt>
    <dgm:pt modelId="{F29EE148-3344-4CE9-8C66-7FE3A29EB9E8}" type="sibTrans" cxnId="{EB347174-F9BC-4EE1-8505-52CBC302C62E}">
      <dgm:prSet/>
      <dgm:spPr/>
      <dgm:t>
        <a:bodyPr/>
        <a:lstStyle/>
        <a:p>
          <a:endParaRPr lang="en-AU">
            <a:latin typeface="Arial" panose="020B0604020202020204" pitchFamily="34" charset="0"/>
            <a:cs typeface="Arial" panose="020B0604020202020204" pitchFamily="34" charset="0"/>
          </a:endParaRPr>
        </a:p>
      </dgm:t>
    </dgm:pt>
    <dgm:pt modelId="{309D63AD-50A8-4AD6-B3CB-95F2DDD9D01A}">
      <dgm:prSet phldrT="[Text]"/>
      <dgm:spPr/>
      <dgm:t>
        <a:bodyPr/>
        <a:lstStyle/>
        <a:p>
          <a:r>
            <a:rPr lang="en-AU">
              <a:latin typeface="Arial" panose="020B0604020202020204" pitchFamily="34" charset="0"/>
              <a:cs typeface="Arial" panose="020B0604020202020204" pitchFamily="34" charset="0"/>
            </a:rPr>
            <a:t>[Name]</a:t>
          </a:r>
        </a:p>
        <a:p>
          <a:r>
            <a:rPr lang="en-AU">
              <a:latin typeface="Arial" panose="020B0604020202020204" pitchFamily="34" charset="0"/>
              <a:cs typeface="Arial" panose="020B0604020202020204" pitchFamily="34" charset="0"/>
            </a:rPr>
            <a:t>Brand martketing and promotion</a:t>
          </a:r>
        </a:p>
      </dgm:t>
    </dgm:pt>
    <dgm:pt modelId="{C7AEA1AD-6D7F-47B1-8603-1D511C8CC23D}" type="parTrans" cxnId="{1A65EBFA-F812-4CF9-8A01-5FD8E20546BE}">
      <dgm:prSet/>
      <dgm:spPr/>
      <dgm:t>
        <a:bodyPr/>
        <a:lstStyle/>
        <a:p>
          <a:endParaRPr lang="en-AU">
            <a:latin typeface="Arial" panose="020B0604020202020204" pitchFamily="34" charset="0"/>
            <a:cs typeface="Arial" panose="020B0604020202020204" pitchFamily="34" charset="0"/>
          </a:endParaRPr>
        </a:p>
      </dgm:t>
    </dgm:pt>
    <dgm:pt modelId="{2428A7F7-3261-4AC1-BA9D-828ADCE0D226}" type="sibTrans" cxnId="{1A65EBFA-F812-4CF9-8A01-5FD8E20546BE}">
      <dgm:prSet/>
      <dgm:spPr/>
      <dgm:t>
        <a:bodyPr/>
        <a:lstStyle/>
        <a:p>
          <a:endParaRPr lang="en-AU">
            <a:latin typeface="Arial" panose="020B0604020202020204" pitchFamily="34" charset="0"/>
            <a:cs typeface="Arial" panose="020B0604020202020204" pitchFamily="34" charset="0"/>
          </a:endParaRPr>
        </a:p>
      </dgm:t>
    </dgm:pt>
    <dgm:pt modelId="{06210E97-5841-4E1F-9104-624539A66E41}" type="asst">
      <dgm:prSet phldrT="[Text]"/>
      <dgm:spPr/>
      <dgm:t>
        <a:bodyPr/>
        <a:lstStyle/>
        <a:p>
          <a:r>
            <a:rPr lang="en-AU">
              <a:latin typeface="Arial" panose="020B0604020202020204" pitchFamily="34" charset="0"/>
              <a:cs typeface="Arial" panose="020B0604020202020204" pitchFamily="34" charset="0"/>
            </a:rPr>
            <a:t>Chief executive officer</a:t>
          </a:r>
        </a:p>
      </dgm:t>
    </dgm:pt>
    <dgm:pt modelId="{354E557D-8686-4BE5-AA88-0B7E347CADA1}" type="sibTrans" cxnId="{D500DFDB-DEC1-439F-89FB-ED7D46003187}">
      <dgm:prSet/>
      <dgm:spPr/>
      <dgm:t>
        <a:bodyPr/>
        <a:lstStyle/>
        <a:p>
          <a:endParaRPr lang="en-AU">
            <a:latin typeface="Arial" panose="020B0604020202020204" pitchFamily="34" charset="0"/>
            <a:cs typeface="Arial" panose="020B0604020202020204" pitchFamily="34" charset="0"/>
          </a:endParaRPr>
        </a:p>
      </dgm:t>
    </dgm:pt>
    <dgm:pt modelId="{4BA48356-4E90-40E3-86DF-E89A6718BEFD}" type="parTrans" cxnId="{D500DFDB-DEC1-439F-89FB-ED7D46003187}">
      <dgm:prSet/>
      <dgm:spPr/>
      <dgm:t>
        <a:bodyPr/>
        <a:lstStyle/>
        <a:p>
          <a:endParaRPr lang="en-AU">
            <a:latin typeface="Arial" panose="020B0604020202020204" pitchFamily="34" charset="0"/>
            <a:cs typeface="Arial" panose="020B0604020202020204" pitchFamily="34" charset="0"/>
          </a:endParaRPr>
        </a:p>
      </dgm:t>
    </dgm:pt>
    <dgm:pt modelId="{EC269501-F182-4F13-9CDE-96C786254B28}">
      <dgm:prSet/>
      <dgm:spPr/>
      <dgm:t>
        <a:bodyPr/>
        <a:lstStyle/>
        <a:p>
          <a:r>
            <a:rPr lang="en-AU">
              <a:latin typeface="Arial" panose="020B0604020202020204" pitchFamily="34" charset="0"/>
              <a:cs typeface="Arial" panose="020B0604020202020204" pitchFamily="34" charset="0"/>
            </a:rPr>
            <a:t>[Name]</a:t>
          </a:r>
        </a:p>
        <a:p>
          <a:r>
            <a:rPr lang="en-AU">
              <a:latin typeface="Arial" panose="020B0604020202020204" pitchFamily="34" charset="0"/>
              <a:cs typeface="Arial" panose="020B0604020202020204" pitchFamily="34" charset="0"/>
            </a:rPr>
            <a:t>Accounts and community volunteer coordination</a:t>
          </a:r>
        </a:p>
      </dgm:t>
    </dgm:pt>
    <dgm:pt modelId="{43A97831-8AF9-4275-B4B6-0493DA1FD15C}" type="parTrans" cxnId="{C57693E7-01CD-43C5-B3C1-608C0D96591E}">
      <dgm:prSet/>
      <dgm:spPr/>
      <dgm:t>
        <a:bodyPr/>
        <a:lstStyle/>
        <a:p>
          <a:endParaRPr lang="en-AU">
            <a:latin typeface="Arial" panose="020B0604020202020204" pitchFamily="34" charset="0"/>
            <a:cs typeface="Arial" panose="020B0604020202020204" pitchFamily="34" charset="0"/>
          </a:endParaRPr>
        </a:p>
      </dgm:t>
    </dgm:pt>
    <dgm:pt modelId="{CF56B0B6-D046-45C1-8D3E-2A7D58331E71}" type="sibTrans" cxnId="{C57693E7-01CD-43C5-B3C1-608C0D96591E}">
      <dgm:prSet/>
      <dgm:spPr/>
      <dgm:t>
        <a:bodyPr/>
        <a:lstStyle/>
        <a:p>
          <a:endParaRPr lang="en-AU">
            <a:latin typeface="Arial" panose="020B0604020202020204" pitchFamily="34" charset="0"/>
            <a:cs typeface="Arial" panose="020B0604020202020204" pitchFamily="34" charset="0"/>
          </a:endParaRPr>
        </a:p>
      </dgm:t>
    </dgm:pt>
    <dgm:pt modelId="{8D6BB301-2625-48F6-95C9-FCCC8B3B02D0}">
      <dgm:prSet/>
      <dgm:spPr/>
      <dgm:t>
        <a:bodyPr/>
        <a:lstStyle/>
        <a:p>
          <a:r>
            <a:rPr lang="en-AU">
              <a:latin typeface="Arial" panose="020B0604020202020204" pitchFamily="34" charset="0"/>
              <a:cs typeface="Arial" panose="020B0604020202020204" pitchFamily="34" charset="0"/>
            </a:rPr>
            <a:t>[Name]</a:t>
          </a:r>
        </a:p>
        <a:p>
          <a:r>
            <a:rPr lang="en-AU">
              <a:latin typeface="Arial" panose="020B0604020202020204" pitchFamily="34" charset="0"/>
              <a:cs typeface="Arial" panose="020B0604020202020204" pitchFamily="34" charset="0"/>
            </a:rPr>
            <a:t>Digital design and photography</a:t>
          </a:r>
        </a:p>
      </dgm:t>
    </dgm:pt>
    <dgm:pt modelId="{FB54688B-F8ED-40F7-8A1F-55EC5B9DC18E}" type="parTrans" cxnId="{0F760EAB-C3A4-435E-8E92-F0A6D3CE8923}">
      <dgm:prSet/>
      <dgm:spPr/>
      <dgm:t>
        <a:bodyPr/>
        <a:lstStyle/>
        <a:p>
          <a:endParaRPr lang="en-AU">
            <a:latin typeface="Arial" panose="020B0604020202020204" pitchFamily="34" charset="0"/>
            <a:cs typeface="Arial" panose="020B0604020202020204" pitchFamily="34" charset="0"/>
          </a:endParaRPr>
        </a:p>
      </dgm:t>
    </dgm:pt>
    <dgm:pt modelId="{176B45D9-01BF-42D9-8803-B9C1335BF70F}" type="sibTrans" cxnId="{0F760EAB-C3A4-435E-8E92-F0A6D3CE8923}">
      <dgm:prSet/>
      <dgm:spPr/>
      <dgm:t>
        <a:bodyPr/>
        <a:lstStyle/>
        <a:p>
          <a:endParaRPr lang="en-AU">
            <a:latin typeface="Arial" panose="020B0604020202020204" pitchFamily="34" charset="0"/>
            <a:cs typeface="Arial" panose="020B0604020202020204" pitchFamily="34" charset="0"/>
          </a:endParaRPr>
        </a:p>
      </dgm:t>
    </dgm:pt>
    <dgm:pt modelId="{529C6FDB-2415-497F-913A-1AA239CBC126}">
      <dgm:prSet/>
      <dgm:spPr/>
      <dgm:t>
        <a:bodyPr/>
        <a:lstStyle/>
        <a:p>
          <a:r>
            <a:rPr lang="en-AU">
              <a:latin typeface="Arial" panose="020B0604020202020204" pitchFamily="34" charset="0"/>
              <a:cs typeface="Arial" panose="020B0604020202020204" pitchFamily="34" charset="0"/>
            </a:rPr>
            <a:t>[Name]</a:t>
          </a:r>
        </a:p>
        <a:p>
          <a:r>
            <a:rPr lang="en-AU">
              <a:latin typeface="Arial" panose="020B0604020202020204" pitchFamily="34" charset="0"/>
              <a:cs typeface="Arial" panose="020B0604020202020204" pitchFamily="34" charset="0"/>
            </a:rPr>
            <a:t>Community engagement program</a:t>
          </a:r>
        </a:p>
      </dgm:t>
    </dgm:pt>
    <dgm:pt modelId="{69B9F10B-987F-4AF9-A611-9280394C6CC3}" type="parTrans" cxnId="{B9604DBB-77D7-47E5-B76D-EF3DF9456A04}">
      <dgm:prSet/>
      <dgm:spPr/>
      <dgm:t>
        <a:bodyPr/>
        <a:lstStyle/>
        <a:p>
          <a:endParaRPr lang="en-AU">
            <a:latin typeface="Arial" panose="020B0604020202020204" pitchFamily="34" charset="0"/>
            <a:cs typeface="Arial" panose="020B0604020202020204" pitchFamily="34" charset="0"/>
          </a:endParaRPr>
        </a:p>
      </dgm:t>
    </dgm:pt>
    <dgm:pt modelId="{19275C5F-A34F-4E0C-879F-1B4838E7B411}" type="sibTrans" cxnId="{B9604DBB-77D7-47E5-B76D-EF3DF9456A04}">
      <dgm:prSet/>
      <dgm:spPr/>
      <dgm:t>
        <a:bodyPr/>
        <a:lstStyle/>
        <a:p>
          <a:endParaRPr lang="en-AU">
            <a:latin typeface="Arial" panose="020B0604020202020204" pitchFamily="34" charset="0"/>
            <a:cs typeface="Arial" panose="020B0604020202020204" pitchFamily="34" charset="0"/>
          </a:endParaRPr>
        </a:p>
      </dgm:t>
    </dgm:pt>
    <dgm:pt modelId="{99621331-5C63-41AB-BDB8-50223033BE40}" type="pres">
      <dgm:prSet presAssocID="{740E970B-9DAD-4B06-AFAD-09420091FCC1}" presName="hierChild1" presStyleCnt="0">
        <dgm:presLayoutVars>
          <dgm:orgChart val="1"/>
          <dgm:chPref val="1"/>
          <dgm:dir/>
          <dgm:animOne val="branch"/>
          <dgm:animLvl val="lvl"/>
          <dgm:resizeHandles/>
        </dgm:presLayoutVars>
      </dgm:prSet>
      <dgm:spPr/>
    </dgm:pt>
    <dgm:pt modelId="{F603D6E1-2150-448D-9E98-82CF1C305FF2}" type="pres">
      <dgm:prSet presAssocID="{361C060B-4273-410A-8B23-AA51ACB155CE}" presName="hierRoot1" presStyleCnt="0">
        <dgm:presLayoutVars>
          <dgm:hierBranch val="init"/>
        </dgm:presLayoutVars>
      </dgm:prSet>
      <dgm:spPr/>
    </dgm:pt>
    <dgm:pt modelId="{29DCED89-8C3C-4393-8BA1-0A23F1C07EB6}" type="pres">
      <dgm:prSet presAssocID="{361C060B-4273-410A-8B23-AA51ACB155CE}" presName="rootComposite1" presStyleCnt="0"/>
      <dgm:spPr/>
    </dgm:pt>
    <dgm:pt modelId="{069DB01E-5A62-422F-A5A2-DB9EBA866EAB}" type="pres">
      <dgm:prSet presAssocID="{361C060B-4273-410A-8B23-AA51ACB155CE}" presName="rootText1" presStyleLbl="node0" presStyleIdx="0" presStyleCnt="1" custScaleX="179937">
        <dgm:presLayoutVars>
          <dgm:chPref val="3"/>
        </dgm:presLayoutVars>
      </dgm:prSet>
      <dgm:spPr/>
    </dgm:pt>
    <dgm:pt modelId="{9E1CC895-7C07-4AE7-B70B-851E5D979324}" type="pres">
      <dgm:prSet presAssocID="{361C060B-4273-410A-8B23-AA51ACB155CE}" presName="rootConnector1" presStyleLbl="node1" presStyleIdx="0" presStyleCnt="0"/>
      <dgm:spPr/>
    </dgm:pt>
    <dgm:pt modelId="{6967249B-1E27-455E-A78A-3ADDE552053C}" type="pres">
      <dgm:prSet presAssocID="{361C060B-4273-410A-8B23-AA51ACB155CE}" presName="hierChild2" presStyleCnt="0"/>
      <dgm:spPr/>
    </dgm:pt>
    <dgm:pt modelId="{247F205D-136D-4E58-89A2-16D4BF57A3CD}" type="pres">
      <dgm:prSet presAssocID="{AFF50BD1-ACCA-447E-BBBD-CE6D1B7B0598}" presName="Name37" presStyleLbl="parChTrans1D2" presStyleIdx="0" presStyleCnt="7"/>
      <dgm:spPr/>
    </dgm:pt>
    <dgm:pt modelId="{833E1185-3BAF-4868-86A5-53A50A3B62EE}" type="pres">
      <dgm:prSet presAssocID="{38458E5B-6217-4906-BDF8-16A9F0ED0985}" presName="hierRoot2" presStyleCnt="0">
        <dgm:presLayoutVars>
          <dgm:hierBranch val="init"/>
        </dgm:presLayoutVars>
      </dgm:prSet>
      <dgm:spPr/>
    </dgm:pt>
    <dgm:pt modelId="{A2203DA3-3283-4022-814C-A6EA86AA88B5}" type="pres">
      <dgm:prSet presAssocID="{38458E5B-6217-4906-BDF8-16A9F0ED0985}" presName="rootComposite" presStyleCnt="0"/>
      <dgm:spPr/>
    </dgm:pt>
    <dgm:pt modelId="{C852E9E2-118D-4749-8667-04D4392500C0}" type="pres">
      <dgm:prSet presAssocID="{38458E5B-6217-4906-BDF8-16A9F0ED0985}" presName="rootText" presStyleLbl="node2" presStyleIdx="0" presStyleCnt="6">
        <dgm:presLayoutVars>
          <dgm:chPref val="3"/>
        </dgm:presLayoutVars>
      </dgm:prSet>
      <dgm:spPr/>
    </dgm:pt>
    <dgm:pt modelId="{3CC2C2E4-3425-4BA6-B634-65709243CE17}" type="pres">
      <dgm:prSet presAssocID="{38458E5B-6217-4906-BDF8-16A9F0ED0985}" presName="rootConnector" presStyleLbl="node2" presStyleIdx="0" presStyleCnt="6"/>
      <dgm:spPr/>
    </dgm:pt>
    <dgm:pt modelId="{4B84B553-E0A3-4DE0-A4F8-F6E3F157622C}" type="pres">
      <dgm:prSet presAssocID="{38458E5B-6217-4906-BDF8-16A9F0ED0985}" presName="hierChild4" presStyleCnt="0"/>
      <dgm:spPr/>
    </dgm:pt>
    <dgm:pt modelId="{0F7D84C1-BBBA-4762-8438-89F41832EF00}" type="pres">
      <dgm:prSet presAssocID="{38458E5B-6217-4906-BDF8-16A9F0ED0985}" presName="hierChild5" presStyleCnt="0"/>
      <dgm:spPr/>
    </dgm:pt>
    <dgm:pt modelId="{44A72771-5A88-440A-85BF-FFCE775E525E}" type="pres">
      <dgm:prSet presAssocID="{14AADE4E-DF58-4E20-ACD3-8D2274A584E1}" presName="Name37" presStyleLbl="parChTrans1D2" presStyleIdx="1" presStyleCnt="7"/>
      <dgm:spPr/>
    </dgm:pt>
    <dgm:pt modelId="{11311D5E-5C28-4705-8597-0C1DA7612C49}" type="pres">
      <dgm:prSet presAssocID="{4709FF25-01BE-4602-8343-B33644EA5FAB}" presName="hierRoot2" presStyleCnt="0">
        <dgm:presLayoutVars>
          <dgm:hierBranch val="init"/>
        </dgm:presLayoutVars>
      </dgm:prSet>
      <dgm:spPr/>
    </dgm:pt>
    <dgm:pt modelId="{0F5AF120-41B8-4520-972A-A6B4A2F162E8}" type="pres">
      <dgm:prSet presAssocID="{4709FF25-01BE-4602-8343-B33644EA5FAB}" presName="rootComposite" presStyleCnt="0"/>
      <dgm:spPr/>
    </dgm:pt>
    <dgm:pt modelId="{413A7926-BC18-438E-A9A4-0137D7D3555C}" type="pres">
      <dgm:prSet presAssocID="{4709FF25-01BE-4602-8343-B33644EA5FAB}" presName="rootText" presStyleLbl="node2" presStyleIdx="1" presStyleCnt="6">
        <dgm:presLayoutVars>
          <dgm:chPref val="3"/>
        </dgm:presLayoutVars>
      </dgm:prSet>
      <dgm:spPr/>
    </dgm:pt>
    <dgm:pt modelId="{FDFDB3F0-FCB7-49C8-AB9B-E19D30C67B3C}" type="pres">
      <dgm:prSet presAssocID="{4709FF25-01BE-4602-8343-B33644EA5FAB}" presName="rootConnector" presStyleLbl="node2" presStyleIdx="1" presStyleCnt="6"/>
      <dgm:spPr/>
    </dgm:pt>
    <dgm:pt modelId="{3689D1DE-7713-458E-9A73-BE30E13A8EBA}" type="pres">
      <dgm:prSet presAssocID="{4709FF25-01BE-4602-8343-B33644EA5FAB}" presName="hierChild4" presStyleCnt="0"/>
      <dgm:spPr/>
    </dgm:pt>
    <dgm:pt modelId="{E69DDEE4-B91F-455F-9F89-574FCFE49294}" type="pres">
      <dgm:prSet presAssocID="{4709FF25-01BE-4602-8343-B33644EA5FAB}" presName="hierChild5" presStyleCnt="0"/>
      <dgm:spPr/>
    </dgm:pt>
    <dgm:pt modelId="{C285655E-5B07-4C92-808B-DC63067949ED}" type="pres">
      <dgm:prSet presAssocID="{C7AEA1AD-6D7F-47B1-8603-1D511C8CC23D}" presName="Name37" presStyleLbl="parChTrans1D2" presStyleIdx="2" presStyleCnt="7"/>
      <dgm:spPr/>
    </dgm:pt>
    <dgm:pt modelId="{B31B7FC9-27D6-4DF9-80D3-E75B6EA805D3}" type="pres">
      <dgm:prSet presAssocID="{309D63AD-50A8-4AD6-B3CB-95F2DDD9D01A}" presName="hierRoot2" presStyleCnt="0">
        <dgm:presLayoutVars>
          <dgm:hierBranch val="init"/>
        </dgm:presLayoutVars>
      </dgm:prSet>
      <dgm:spPr/>
    </dgm:pt>
    <dgm:pt modelId="{A433CB43-1E20-4ECB-A1F7-B62157388D23}" type="pres">
      <dgm:prSet presAssocID="{309D63AD-50A8-4AD6-B3CB-95F2DDD9D01A}" presName="rootComposite" presStyleCnt="0"/>
      <dgm:spPr/>
    </dgm:pt>
    <dgm:pt modelId="{3B85A3E2-4C38-4B6E-B499-A06833E9D66B}" type="pres">
      <dgm:prSet presAssocID="{309D63AD-50A8-4AD6-B3CB-95F2DDD9D01A}" presName="rootText" presStyleLbl="node2" presStyleIdx="2" presStyleCnt="6">
        <dgm:presLayoutVars>
          <dgm:chPref val="3"/>
        </dgm:presLayoutVars>
      </dgm:prSet>
      <dgm:spPr/>
    </dgm:pt>
    <dgm:pt modelId="{AB29B8C5-08C9-4C60-B525-09A9A8775385}" type="pres">
      <dgm:prSet presAssocID="{309D63AD-50A8-4AD6-B3CB-95F2DDD9D01A}" presName="rootConnector" presStyleLbl="node2" presStyleIdx="2" presStyleCnt="6"/>
      <dgm:spPr/>
    </dgm:pt>
    <dgm:pt modelId="{F8CB9A2F-B03D-49B6-BA9D-73446C3E1831}" type="pres">
      <dgm:prSet presAssocID="{309D63AD-50A8-4AD6-B3CB-95F2DDD9D01A}" presName="hierChild4" presStyleCnt="0"/>
      <dgm:spPr/>
    </dgm:pt>
    <dgm:pt modelId="{A855C5B4-F81E-4B82-A43F-CD3B69BBCCB1}" type="pres">
      <dgm:prSet presAssocID="{309D63AD-50A8-4AD6-B3CB-95F2DDD9D01A}" presName="hierChild5" presStyleCnt="0"/>
      <dgm:spPr/>
    </dgm:pt>
    <dgm:pt modelId="{C300B294-9656-4912-B823-416BE657B9BD}" type="pres">
      <dgm:prSet presAssocID="{43A97831-8AF9-4275-B4B6-0493DA1FD15C}" presName="Name37" presStyleLbl="parChTrans1D2" presStyleIdx="3" presStyleCnt="7"/>
      <dgm:spPr/>
    </dgm:pt>
    <dgm:pt modelId="{04645B10-C72F-4B28-A145-A28275C29866}" type="pres">
      <dgm:prSet presAssocID="{EC269501-F182-4F13-9CDE-96C786254B28}" presName="hierRoot2" presStyleCnt="0">
        <dgm:presLayoutVars>
          <dgm:hierBranch val="init"/>
        </dgm:presLayoutVars>
      </dgm:prSet>
      <dgm:spPr/>
    </dgm:pt>
    <dgm:pt modelId="{F9105009-34EC-4560-8AE1-7D48CD0E3F24}" type="pres">
      <dgm:prSet presAssocID="{EC269501-F182-4F13-9CDE-96C786254B28}" presName="rootComposite" presStyleCnt="0"/>
      <dgm:spPr/>
    </dgm:pt>
    <dgm:pt modelId="{7786AA8F-1404-4D4B-B4D0-DA7233DA8447}" type="pres">
      <dgm:prSet presAssocID="{EC269501-F182-4F13-9CDE-96C786254B28}" presName="rootText" presStyleLbl="node2" presStyleIdx="3" presStyleCnt="6">
        <dgm:presLayoutVars>
          <dgm:chPref val="3"/>
        </dgm:presLayoutVars>
      </dgm:prSet>
      <dgm:spPr/>
    </dgm:pt>
    <dgm:pt modelId="{02A19E2E-F341-4E40-8BCB-BABAD848203E}" type="pres">
      <dgm:prSet presAssocID="{EC269501-F182-4F13-9CDE-96C786254B28}" presName="rootConnector" presStyleLbl="node2" presStyleIdx="3" presStyleCnt="6"/>
      <dgm:spPr/>
    </dgm:pt>
    <dgm:pt modelId="{FA12DF54-FAD9-4B4C-94F8-70F0BF8AAB20}" type="pres">
      <dgm:prSet presAssocID="{EC269501-F182-4F13-9CDE-96C786254B28}" presName="hierChild4" presStyleCnt="0"/>
      <dgm:spPr/>
    </dgm:pt>
    <dgm:pt modelId="{981F6C07-0264-466B-B3EC-6C8BACDA7691}" type="pres">
      <dgm:prSet presAssocID="{EC269501-F182-4F13-9CDE-96C786254B28}" presName="hierChild5" presStyleCnt="0"/>
      <dgm:spPr/>
    </dgm:pt>
    <dgm:pt modelId="{C815FCB3-7E12-4662-B154-30C43857E498}" type="pres">
      <dgm:prSet presAssocID="{FB54688B-F8ED-40F7-8A1F-55EC5B9DC18E}" presName="Name37" presStyleLbl="parChTrans1D2" presStyleIdx="4" presStyleCnt="7"/>
      <dgm:spPr/>
    </dgm:pt>
    <dgm:pt modelId="{C767DB90-5B78-4046-B2A5-E4F1FC27C899}" type="pres">
      <dgm:prSet presAssocID="{8D6BB301-2625-48F6-95C9-FCCC8B3B02D0}" presName="hierRoot2" presStyleCnt="0">
        <dgm:presLayoutVars>
          <dgm:hierBranch val="init"/>
        </dgm:presLayoutVars>
      </dgm:prSet>
      <dgm:spPr/>
    </dgm:pt>
    <dgm:pt modelId="{312361DD-1962-4D1E-B24B-A46A0A9971B4}" type="pres">
      <dgm:prSet presAssocID="{8D6BB301-2625-48F6-95C9-FCCC8B3B02D0}" presName="rootComposite" presStyleCnt="0"/>
      <dgm:spPr/>
    </dgm:pt>
    <dgm:pt modelId="{638556F9-31E3-4644-BCE2-13F3DAE06645}" type="pres">
      <dgm:prSet presAssocID="{8D6BB301-2625-48F6-95C9-FCCC8B3B02D0}" presName="rootText" presStyleLbl="node2" presStyleIdx="4" presStyleCnt="6">
        <dgm:presLayoutVars>
          <dgm:chPref val="3"/>
        </dgm:presLayoutVars>
      </dgm:prSet>
      <dgm:spPr/>
    </dgm:pt>
    <dgm:pt modelId="{394990E0-C67D-44DA-9C59-8321AB0FA1DB}" type="pres">
      <dgm:prSet presAssocID="{8D6BB301-2625-48F6-95C9-FCCC8B3B02D0}" presName="rootConnector" presStyleLbl="node2" presStyleIdx="4" presStyleCnt="6"/>
      <dgm:spPr/>
    </dgm:pt>
    <dgm:pt modelId="{5FCB04B2-EAF0-43D2-81AD-9E35191592A2}" type="pres">
      <dgm:prSet presAssocID="{8D6BB301-2625-48F6-95C9-FCCC8B3B02D0}" presName="hierChild4" presStyleCnt="0"/>
      <dgm:spPr/>
    </dgm:pt>
    <dgm:pt modelId="{B40A5D5A-796F-42F9-9965-D16B71BA09A2}" type="pres">
      <dgm:prSet presAssocID="{8D6BB301-2625-48F6-95C9-FCCC8B3B02D0}" presName="hierChild5" presStyleCnt="0"/>
      <dgm:spPr/>
    </dgm:pt>
    <dgm:pt modelId="{AD9C7CF2-E2D9-4E54-BE2C-F5A4AD7C667A}" type="pres">
      <dgm:prSet presAssocID="{69B9F10B-987F-4AF9-A611-9280394C6CC3}" presName="Name37" presStyleLbl="parChTrans1D2" presStyleIdx="5" presStyleCnt="7"/>
      <dgm:spPr/>
    </dgm:pt>
    <dgm:pt modelId="{F1A78889-2A0B-4162-B0FE-81A00481B709}" type="pres">
      <dgm:prSet presAssocID="{529C6FDB-2415-497F-913A-1AA239CBC126}" presName="hierRoot2" presStyleCnt="0">
        <dgm:presLayoutVars>
          <dgm:hierBranch val="init"/>
        </dgm:presLayoutVars>
      </dgm:prSet>
      <dgm:spPr/>
    </dgm:pt>
    <dgm:pt modelId="{AB59D718-3FE6-4536-B760-423CC276B355}" type="pres">
      <dgm:prSet presAssocID="{529C6FDB-2415-497F-913A-1AA239CBC126}" presName="rootComposite" presStyleCnt="0"/>
      <dgm:spPr/>
    </dgm:pt>
    <dgm:pt modelId="{E203934F-6FDE-448B-989B-547ED141D9B1}" type="pres">
      <dgm:prSet presAssocID="{529C6FDB-2415-497F-913A-1AA239CBC126}" presName="rootText" presStyleLbl="node2" presStyleIdx="5" presStyleCnt="6">
        <dgm:presLayoutVars>
          <dgm:chPref val="3"/>
        </dgm:presLayoutVars>
      </dgm:prSet>
      <dgm:spPr/>
    </dgm:pt>
    <dgm:pt modelId="{1527F2FE-7ACB-4343-866C-2BE35B3F9165}" type="pres">
      <dgm:prSet presAssocID="{529C6FDB-2415-497F-913A-1AA239CBC126}" presName="rootConnector" presStyleLbl="node2" presStyleIdx="5" presStyleCnt="6"/>
      <dgm:spPr/>
    </dgm:pt>
    <dgm:pt modelId="{3D67A611-3943-4204-BA4E-A5D3A4FF5AAC}" type="pres">
      <dgm:prSet presAssocID="{529C6FDB-2415-497F-913A-1AA239CBC126}" presName="hierChild4" presStyleCnt="0"/>
      <dgm:spPr/>
    </dgm:pt>
    <dgm:pt modelId="{B3909861-C0EF-4EF8-B9FC-3DEBFC989363}" type="pres">
      <dgm:prSet presAssocID="{529C6FDB-2415-497F-913A-1AA239CBC126}" presName="hierChild5" presStyleCnt="0"/>
      <dgm:spPr/>
    </dgm:pt>
    <dgm:pt modelId="{9D3FED50-1BFE-4DA2-AAB8-01D9389910EE}" type="pres">
      <dgm:prSet presAssocID="{361C060B-4273-410A-8B23-AA51ACB155CE}" presName="hierChild3" presStyleCnt="0"/>
      <dgm:spPr/>
    </dgm:pt>
    <dgm:pt modelId="{EEC8EEA9-FD24-4ED7-9673-7F324E65AABC}" type="pres">
      <dgm:prSet presAssocID="{4BA48356-4E90-40E3-86DF-E89A6718BEFD}" presName="Name111" presStyleLbl="parChTrans1D2" presStyleIdx="6" presStyleCnt="7"/>
      <dgm:spPr/>
    </dgm:pt>
    <dgm:pt modelId="{6DC5041C-B92A-4FF6-B30F-D5E393EA79A4}" type="pres">
      <dgm:prSet presAssocID="{06210E97-5841-4E1F-9104-624539A66E41}" presName="hierRoot3" presStyleCnt="0">
        <dgm:presLayoutVars>
          <dgm:hierBranch val="init"/>
        </dgm:presLayoutVars>
      </dgm:prSet>
      <dgm:spPr/>
    </dgm:pt>
    <dgm:pt modelId="{9C6A031C-CA62-4F24-B915-2617201E7B1B}" type="pres">
      <dgm:prSet presAssocID="{06210E97-5841-4E1F-9104-624539A66E41}" presName="rootComposite3" presStyleCnt="0"/>
      <dgm:spPr/>
    </dgm:pt>
    <dgm:pt modelId="{26F39F08-E541-4815-AADE-25EC2794A198}" type="pres">
      <dgm:prSet presAssocID="{06210E97-5841-4E1F-9104-624539A66E41}" presName="rootText3" presStyleLbl="asst1" presStyleIdx="0" presStyleCnt="1">
        <dgm:presLayoutVars>
          <dgm:chPref val="3"/>
        </dgm:presLayoutVars>
      </dgm:prSet>
      <dgm:spPr/>
    </dgm:pt>
    <dgm:pt modelId="{BCB45976-55E6-41F6-9DE7-71A74FF5EB40}" type="pres">
      <dgm:prSet presAssocID="{06210E97-5841-4E1F-9104-624539A66E41}" presName="rootConnector3" presStyleLbl="asst1" presStyleIdx="0" presStyleCnt="1"/>
      <dgm:spPr/>
    </dgm:pt>
    <dgm:pt modelId="{15489742-DC0E-4686-92E9-B4E247CCC7F4}" type="pres">
      <dgm:prSet presAssocID="{06210E97-5841-4E1F-9104-624539A66E41}" presName="hierChild6" presStyleCnt="0"/>
      <dgm:spPr/>
    </dgm:pt>
    <dgm:pt modelId="{EFDC4B9C-90E4-422F-A797-67A31D0D3E7A}" type="pres">
      <dgm:prSet presAssocID="{06210E97-5841-4E1F-9104-624539A66E41}" presName="hierChild7" presStyleCnt="0"/>
      <dgm:spPr/>
    </dgm:pt>
  </dgm:ptLst>
  <dgm:cxnLst>
    <dgm:cxn modelId="{68B97D06-F9A2-41FB-A711-2E54C7590ABD}" type="presOf" srcId="{4BA48356-4E90-40E3-86DF-E89A6718BEFD}" destId="{EEC8EEA9-FD24-4ED7-9673-7F324E65AABC}" srcOrd="0" destOrd="0" presId="urn:microsoft.com/office/officeart/2005/8/layout/orgChart1"/>
    <dgm:cxn modelId="{57EA7515-00AF-49B9-9E94-8C5B315AA586}" type="presOf" srcId="{309D63AD-50A8-4AD6-B3CB-95F2DDD9D01A}" destId="{AB29B8C5-08C9-4C60-B525-09A9A8775385}" srcOrd="1" destOrd="0" presId="urn:microsoft.com/office/officeart/2005/8/layout/orgChart1"/>
    <dgm:cxn modelId="{A04CC716-389A-4EB7-98C6-349B9DF20F27}" srcId="{740E970B-9DAD-4B06-AFAD-09420091FCC1}" destId="{361C060B-4273-410A-8B23-AA51ACB155CE}" srcOrd="0" destOrd="0" parTransId="{5A6AB7FC-7473-40D3-B4F9-27B14E14AC8C}" sibTransId="{2DCEE914-75C6-4D69-BC67-E1695C4014E4}"/>
    <dgm:cxn modelId="{E7155B25-22FA-4337-B626-56C93850C128}" type="presOf" srcId="{06210E97-5841-4E1F-9104-624539A66E41}" destId="{BCB45976-55E6-41F6-9DE7-71A74FF5EB40}" srcOrd="1" destOrd="0" presId="urn:microsoft.com/office/officeart/2005/8/layout/orgChart1"/>
    <dgm:cxn modelId="{18B3CA5C-FAFD-4FA1-8CCA-A6BD892EF912}" type="presOf" srcId="{361C060B-4273-410A-8B23-AA51ACB155CE}" destId="{069DB01E-5A62-422F-A5A2-DB9EBA866EAB}" srcOrd="0" destOrd="0" presId="urn:microsoft.com/office/officeart/2005/8/layout/orgChart1"/>
    <dgm:cxn modelId="{DFA27D5E-42B4-4C1E-9577-59BF88E1805A}" type="presOf" srcId="{8D6BB301-2625-48F6-95C9-FCCC8B3B02D0}" destId="{638556F9-31E3-4644-BCE2-13F3DAE06645}" srcOrd="0" destOrd="0" presId="urn:microsoft.com/office/officeart/2005/8/layout/orgChart1"/>
    <dgm:cxn modelId="{C6D98D5E-E85E-46E6-B892-192DC29B7842}" type="presOf" srcId="{43A97831-8AF9-4275-B4B6-0493DA1FD15C}" destId="{C300B294-9656-4912-B823-416BE657B9BD}" srcOrd="0" destOrd="0" presId="urn:microsoft.com/office/officeart/2005/8/layout/orgChart1"/>
    <dgm:cxn modelId="{68B7B95E-28CC-4B6D-837D-EFC7E931E941}" type="presOf" srcId="{EC269501-F182-4F13-9CDE-96C786254B28}" destId="{02A19E2E-F341-4E40-8BCB-BABAD848203E}" srcOrd="1" destOrd="0" presId="urn:microsoft.com/office/officeart/2005/8/layout/orgChart1"/>
    <dgm:cxn modelId="{0E42235F-0D53-4A1D-97B5-6A1C2A92A3C3}" type="presOf" srcId="{529C6FDB-2415-497F-913A-1AA239CBC126}" destId="{1527F2FE-7ACB-4343-866C-2BE35B3F9165}" srcOrd="1" destOrd="0" presId="urn:microsoft.com/office/officeart/2005/8/layout/orgChart1"/>
    <dgm:cxn modelId="{D4ED6363-21E8-4334-9623-3CE6C61008A7}" type="presOf" srcId="{AFF50BD1-ACCA-447E-BBBD-CE6D1B7B0598}" destId="{247F205D-136D-4E58-89A2-16D4BF57A3CD}" srcOrd="0" destOrd="0" presId="urn:microsoft.com/office/officeart/2005/8/layout/orgChart1"/>
    <dgm:cxn modelId="{A8F14E63-6837-4259-91D0-1660483FCD3F}" type="presOf" srcId="{38458E5B-6217-4906-BDF8-16A9F0ED0985}" destId="{3CC2C2E4-3425-4BA6-B634-65709243CE17}" srcOrd="1" destOrd="0" presId="urn:microsoft.com/office/officeart/2005/8/layout/orgChart1"/>
    <dgm:cxn modelId="{4CDAB54A-176C-4B93-9104-DAD6B584A0BA}" type="presOf" srcId="{14AADE4E-DF58-4E20-ACD3-8D2274A584E1}" destId="{44A72771-5A88-440A-85BF-FFCE775E525E}" srcOrd="0" destOrd="0" presId="urn:microsoft.com/office/officeart/2005/8/layout/orgChart1"/>
    <dgm:cxn modelId="{55AB0B6C-902A-427C-83F4-6776D8615857}" type="presOf" srcId="{EC269501-F182-4F13-9CDE-96C786254B28}" destId="{7786AA8F-1404-4D4B-B4D0-DA7233DA8447}" srcOrd="0" destOrd="0" presId="urn:microsoft.com/office/officeart/2005/8/layout/orgChart1"/>
    <dgm:cxn modelId="{D783ED6E-D2D6-4251-9F7A-700FFA3074DD}" type="presOf" srcId="{4709FF25-01BE-4602-8343-B33644EA5FAB}" destId="{413A7926-BC18-438E-A9A4-0137D7D3555C}" srcOrd="0" destOrd="0" presId="urn:microsoft.com/office/officeart/2005/8/layout/orgChart1"/>
    <dgm:cxn modelId="{EB347174-F9BC-4EE1-8505-52CBC302C62E}" srcId="{361C060B-4273-410A-8B23-AA51ACB155CE}" destId="{4709FF25-01BE-4602-8343-B33644EA5FAB}" srcOrd="2" destOrd="0" parTransId="{14AADE4E-DF58-4E20-ACD3-8D2274A584E1}" sibTransId="{F29EE148-3344-4CE9-8C66-7FE3A29EB9E8}"/>
    <dgm:cxn modelId="{16B3EA54-2EF2-4316-B2B9-33D1ECE46457}" type="presOf" srcId="{38458E5B-6217-4906-BDF8-16A9F0ED0985}" destId="{C852E9E2-118D-4749-8667-04D4392500C0}" srcOrd="0" destOrd="0" presId="urn:microsoft.com/office/officeart/2005/8/layout/orgChart1"/>
    <dgm:cxn modelId="{D7D34A7E-B46F-4D1A-AD2B-C32493CD4B74}" type="presOf" srcId="{740E970B-9DAD-4B06-AFAD-09420091FCC1}" destId="{99621331-5C63-41AB-BDB8-50223033BE40}" srcOrd="0" destOrd="0" presId="urn:microsoft.com/office/officeart/2005/8/layout/orgChart1"/>
    <dgm:cxn modelId="{5828C28B-A898-44C7-975F-5EF191CD898B}" type="presOf" srcId="{06210E97-5841-4E1F-9104-624539A66E41}" destId="{26F39F08-E541-4815-AADE-25EC2794A198}" srcOrd="0" destOrd="0" presId="urn:microsoft.com/office/officeart/2005/8/layout/orgChart1"/>
    <dgm:cxn modelId="{A5FBAB9A-6F44-402C-930E-E1686842B4C7}" type="presOf" srcId="{8D6BB301-2625-48F6-95C9-FCCC8B3B02D0}" destId="{394990E0-C67D-44DA-9C59-8321AB0FA1DB}" srcOrd="1" destOrd="0" presId="urn:microsoft.com/office/officeart/2005/8/layout/orgChart1"/>
    <dgm:cxn modelId="{8B74709F-D588-4788-92DC-D8DB484B4335}" srcId="{361C060B-4273-410A-8B23-AA51ACB155CE}" destId="{38458E5B-6217-4906-BDF8-16A9F0ED0985}" srcOrd="1" destOrd="0" parTransId="{AFF50BD1-ACCA-447E-BBBD-CE6D1B7B0598}" sibTransId="{26CBFF44-427A-4295-B345-1A085DCB424B}"/>
    <dgm:cxn modelId="{F22F59A2-50FC-481C-B57F-9E44D4792F18}" type="presOf" srcId="{69B9F10B-987F-4AF9-A611-9280394C6CC3}" destId="{AD9C7CF2-E2D9-4E54-BE2C-F5A4AD7C667A}" srcOrd="0" destOrd="0" presId="urn:microsoft.com/office/officeart/2005/8/layout/orgChart1"/>
    <dgm:cxn modelId="{FF9B57A5-3FEE-4C52-A68C-AD8F8BDD2869}" type="presOf" srcId="{FB54688B-F8ED-40F7-8A1F-55EC5B9DC18E}" destId="{C815FCB3-7E12-4662-B154-30C43857E498}" srcOrd="0" destOrd="0" presId="urn:microsoft.com/office/officeart/2005/8/layout/orgChart1"/>
    <dgm:cxn modelId="{0F760EAB-C3A4-435E-8E92-F0A6D3CE8923}" srcId="{361C060B-4273-410A-8B23-AA51ACB155CE}" destId="{8D6BB301-2625-48F6-95C9-FCCC8B3B02D0}" srcOrd="5" destOrd="0" parTransId="{FB54688B-F8ED-40F7-8A1F-55EC5B9DC18E}" sibTransId="{176B45D9-01BF-42D9-8803-B9C1335BF70F}"/>
    <dgm:cxn modelId="{509D08B0-9A45-49C7-B9CC-63BB9A2CCAEE}" type="presOf" srcId="{309D63AD-50A8-4AD6-B3CB-95F2DDD9D01A}" destId="{3B85A3E2-4C38-4B6E-B499-A06833E9D66B}" srcOrd="0" destOrd="0" presId="urn:microsoft.com/office/officeart/2005/8/layout/orgChart1"/>
    <dgm:cxn modelId="{94D29FB2-CEFC-4D3E-B4C7-10067C15955F}" type="presOf" srcId="{C7AEA1AD-6D7F-47B1-8603-1D511C8CC23D}" destId="{C285655E-5B07-4C92-808B-DC63067949ED}" srcOrd="0" destOrd="0" presId="urn:microsoft.com/office/officeart/2005/8/layout/orgChart1"/>
    <dgm:cxn modelId="{B9604DBB-77D7-47E5-B76D-EF3DF9456A04}" srcId="{361C060B-4273-410A-8B23-AA51ACB155CE}" destId="{529C6FDB-2415-497F-913A-1AA239CBC126}" srcOrd="6" destOrd="0" parTransId="{69B9F10B-987F-4AF9-A611-9280394C6CC3}" sibTransId="{19275C5F-A34F-4E0C-879F-1B4838E7B411}"/>
    <dgm:cxn modelId="{97EC1CBE-0C87-4B92-AE00-2979ACE07F3A}" type="presOf" srcId="{361C060B-4273-410A-8B23-AA51ACB155CE}" destId="{9E1CC895-7C07-4AE7-B70B-851E5D979324}" srcOrd="1" destOrd="0" presId="urn:microsoft.com/office/officeart/2005/8/layout/orgChart1"/>
    <dgm:cxn modelId="{1898CECC-8649-4DA2-828B-94AE64F6C154}" type="presOf" srcId="{529C6FDB-2415-497F-913A-1AA239CBC126}" destId="{E203934F-6FDE-448B-989B-547ED141D9B1}" srcOrd="0" destOrd="0" presId="urn:microsoft.com/office/officeart/2005/8/layout/orgChart1"/>
    <dgm:cxn modelId="{D500DFDB-DEC1-439F-89FB-ED7D46003187}" srcId="{361C060B-4273-410A-8B23-AA51ACB155CE}" destId="{06210E97-5841-4E1F-9104-624539A66E41}" srcOrd="0" destOrd="0" parTransId="{4BA48356-4E90-40E3-86DF-E89A6718BEFD}" sibTransId="{354E557D-8686-4BE5-AA88-0B7E347CADA1}"/>
    <dgm:cxn modelId="{C57693E7-01CD-43C5-B3C1-608C0D96591E}" srcId="{361C060B-4273-410A-8B23-AA51ACB155CE}" destId="{EC269501-F182-4F13-9CDE-96C786254B28}" srcOrd="4" destOrd="0" parTransId="{43A97831-8AF9-4275-B4B6-0493DA1FD15C}" sibTransId="{CF56B0B6-D046-45C1-8D3E-2A7D58331E71}"/>
    <dgm:cxn modelId="{7A3F07EE-E8D0-4D82-BB67-C0B5AEDFF568}" type="presOf" srcId="{4709FF25-01BE-4602-8343-B33644EA5FAB}" destId="{FDFDB3F0-FCB7-49C8-AB9B-E19D30C67B3C}" srcOrd="1" destOrd="0" presId="urn:microsoft.com/office/officeart/2005/8/layout/orgChart1"/>
    <dgm:cxn modelId="{1A65EBFA-F812-4CF9-8A01-5FD8E20546BE}" srcId="{361C060B-4273-410A-8B23-AA51ACB155CE}" destId="{309D63AD-50A8-4AD6-B3CB-95F2DDD9D01A}" srcOrd="3" destOrd="0" parTransId="{C7AEA1AD-6D7F-47B1-8603-1D511C8CC23D}" sibTransId="{2428A7F7-3261-4AC1-BA9D-828ADCE0D226}"/>
    <dgm:cxn modelId="{AD57D91B-08BC-45B0-A1A0-4FAACFD95306}" type="presParOf" srcId="{99621331-5C63-41AB-BDB8-50223033BE40}" destId="{F603D6E1-2150-448D-9E98-82CF1C305FF2}" srcOrd="0" destOrd="0" presId="urn:microsoft.com/office/officeart/2005/8/layout/orgChart1"/>
    <dgm:cxn modelId="{E2226F9F-8150-4642-BB0A-6FA1ED952A45}" type="presParOf" srcId="{F603D6E1-2150-448D-9E98-82CF1C305FF2}" destId="{29DCED89-8C3C-4393-8BA1-0A23F1C07EB6}" srcOrd="0" destOrd="0" presId="urn:microsoft.com/office/officeart/2005/8/layout/orgChart1"/>
    <dgm:cxn modelId="{FC5D9514-9459-43C2-87D6-86EDDBC22060}" type="presParOf" srcId="{29DCED89-8C3C-4393-8BA1-0A23F1C07EB6}" destId="{069DB01E-5A62-422F-A5A2-DB9EBA866EAB}" srcOrd="0" destOrd="0" presId="urn:microsoft.com/office/officeart/2005/8/layout/orgChart1"/>
    <dgm:cxn modelId="{9E41001D-644F-44BC-8DE1-E238E0D04C86}" type="presParOf" srcId="{29DCED89-8C3C-4393-8BA1-0A23F1C07EB6}" destId="{9E1CC895-7C07-4AE7-B70B-851E5D979324}" srcOrd="1" destOrd="0" presId="urn:microsoft.com/office/officeart/2005/8/layout/orgChart1"/>
    <dgm:cxn modelId="{8CE6CF85-B0AA-4496-BCCC-0720A1F40618}" type="presParOf" srcId="{F603D6E1-2150-448D-9E98-82CF1C305FF2}" destId="{6967249B-1E27-455E-A78A-3ADDE552053C}" srcOrd="1" destOrd="0" presId="urn:microsoft.com/office/officeart/2005/8/layout/orgChart1"/>
    <dgm:cxn modelId="{E698B6F8-7D06-48D4-929B-5B6859A30787}" type="presParOf" srcId="{6967249B-1E27-455E-A78A-3ADDE552053C}" destId="{247F205D-136D-4E58-89A2-16D4BF57A3CD}" srcOrd="0" destOrd="0" presId="urn:microsoft.com/office/officeart/2005/8/layout/orgChart1"/>
    <dgm:cxn modelId="{706F9D4F-B315-443A-A0C1-5C46AE83AE3E}" type="presParOf" srcId="{6967249B-1E27-455E-A78A-3ADDE552053C}" destId="{833E1185-3BAF-4868-86A5-53A50A3B62EE}" srcOrd="1" destOrd="0" presId="urn:microsoft.com/office/officeart/2005/8/layout/orgChart1"/>
    <dgm:cxn modelId="{D819A5B3-2B47-4309-A809-32E60882E4DE}" type="presParOf" srcId="{833E1185-3BAF-4868-86A5-53A50A3B62EE}" destId="{A2203DA3-3283-4022-814C-A6EA86AA88B5}" srcOrd="0" destOrd="0" presId="urn:microsoft.com/office/officeart/2005/8/layout/orgChart1"/>
    <dgm:cxn modelId="{62662B68-EF9E-4CA4-A45F-C0834AC7FE08}" type="presParOf" srcId="{A2203DA3-3283-4022-814C-A6EA86AA88B5}" destId="{C852E9E2-118D-4749-8667-04D4392500C0}" srcOrd="0" destOrd="0" presId="urn:microsoft.com/office/officeart/2005/8/layout/orgChart1"/>
    <dgm:cxn modelId="{B5297533-E99D-47C4-8322-BBAB5E969E83}" type="presParOf" srcId="{A2203DA3-3283-4022-814C-A6EA86AA88B5}" destId="{3CC2C2E4-3425-4BA6-B634-65709243CE17}" srcOrd="1" destOrd="0" presId="urn:microsoft.com/office/officeart/2005/8/layout/orgChart1"/>
    <dgm:cxn modelId="{BC00B9AC-AA26-4DC9-B645-2A5124192FE5}" type="presParOf" srcId="{833E1185-3BAF-4868-86A5-53A50A3B62EE}" destId="{4B84B553-E0A3-4DE0-A4F8-F6E3F157622C}" srcOrd="1" destOrd="0" presId="urn:microsoft.com/office/officeart/2005/8/layout/orgChart1"/>
    <dgm:cxn modelId="{9A0C7493-686B-47C1-A818-69315D0296B7}" type="presParOf" srcId="{833E1185-3BAF-4868-86A5-53A50A3B62EE}" destId="{0F7D84C1-BBBA-4762-8438-89F41832EF00}" srcOrd="2" destOrd="0" presId="urn:microsoft.com/office/officeart/2005/8/layout/orgChart1"/>
    <dgm:cxn modelId="{8CCA948F-8183-4325-959C-6C6167CF8802}" type="presParOf" srcId="{6967249B-1E27-455E-A78A-3ADDE552053C}" destId="{44A72771-5A88-440A-85BF-FFCE775E525E}" srcOrd="2" destOrd="0" presId="urn:microsoft.com/office/officeart/2005/8/layout/orgChart1"/>
    <dgm:cxn modelId="{41B099AC-2A1B-48DC-BE58-D55962882484}" type="presParOf" srcId="{6967249B-1E27-455E-A78A-3ADDE552053C}" destId="{11311D5E-5C28-4705-8597-0C1DA7612C49}" srcOrd="3" destOrd="0" presId="urn:microsoft.com/office/officeart/2005/8/layout/orgChart1"/>
    <dgm:cxn modelId="{BAE87B10-266D-4BC8-8287-EAEFA45FE8C4}" type="presParOf" srcId="{11311D5E-5C28-4705-8597-0C1DA7612C49}" destId="{0F5AF120-41B8-4520-972A-A6B4A2F162E8}" srcOrd="0" destOrd="0" presId="urn:microsoft.com/office/officeart/2005/8/layout/orgChart1"/>
    <dgm:cxn modelId="{7AC0B83A-3EB7-4FB1-A3A2-586C376015B3}" type="presParOf" srcId="{0F5AF120-41B8-4520-972A-A6B4A2F162E8}" destId="{413A7926-BC18-438E-A9A4-0137D7D3555C}" srcOrd="0" destOrd="0" presId="urn:microsoft.com/office/officeart/2005/8/layout/orgChart1"/>
    <dgm:cxn modelId="{E52F62B9-015D-4C68-AB0C-96447C008053}" type="presParOf" srcId="{0F5AF120-41B8-4520-972A-A6B4A2F162E8}" destId="{FDFDB3F0-FCB7-49C8-AB9B-E19D30C67B3C}" srcOrd="1" destOrd="0" presId="urn:microsoft.com/office/officeart/2005/8/layout/orgChart1"/>
    <dgm:cxn modelId="{5CB6C4ED-8AAB-4FCF-A221-8C4618EBF275}" type="presParOf" srcId="{11311D5E-5C28-4705-8597-0C1DA7612C49}" destId="{3689D1DE-7713-458E-9A73-BE30E13A8EBA}" srcOrd="1" destOrd="0" presId="urn:microsoft.com/office/officeart/2005/8/layout/orgChart1"/>
    <dgm:cxn modelId="{4BB704CC-75C5-458E-8151-01EC15758200}" type="presParOf" srcId="{11311D5E-5C28-4705-8597-0C1DA7612C49}" destId="{E69DDEE4-B91F-455F-9F89-574FCFE49294}" srcOrd="2" destOrd="0" presId="urn:microsoft.com/office/officeart/2005/8/layout/orgChart1"/>
    <dgm:cxn modelId="{D7487D05-5090-4B7F-BE27-93560AF0EFA2}" type="presParOf" srcId="{6967249B-1E27-455E-A78A-3ADDE552053C}" destId="{C285655E-5B07-4C92-808B-DC63067949ED}" srcOrd="4" destOrd="0" presId="urn:microsoft.com/office/officeart/2005/8/layout/orgChart1"/>
    <dgm:cxn modelId="{A7A5A544-07D0-443F-9AD2-A42BDA635860}" type="presParOf" srcId="{6967249B-1E27-455E-A78A-3ADDE552053C}" destId="{B31B7FC9-27D6-4DF9-80D3-E75B6EA805D3}" srcOrd="5" destOrd="0" presId="urn:microsoft.com/office/officeart/2005/8/layout/orgChart1"/>
    <dgm:cxn modelId="{F44602CB-2C85-4363-9BEB-294DB72C3577}" type="presParOf" srcId="{B31B7FC9-27D6-4DF9-80D3-E75B6EA805D3}" destId="{A433CB43-1E20-4ECB-A1F7-B62157388D23}" srcOrd="0" destOrd="0" presId="urn:microsoft.com/office/officeart/2005/8/layout/orgChart1"/>
    <dgm:cxn modelId="{190A346A-2D42-41EB-ABF8-FFB6FF35B4B6}" type="presParOf" srcId="{A433CB43-1E20-4ECB-A1F7-B62157388D23}" destId="{3B85A3E2-4C38-4B6E-B499-A06833E9D66B}" srcOrd="0" destOrd="0" presId="urn:microsoft.com/office/officeart/2005/8/layout/orgChart1"/>
    <dgm:cxn modelId="{BA6AE6C4-C40C-411E-8C1D-71F8FA903ABB}" type="presParOf" srcId="{A433CB43-1E20-4ECB-A1F7-B62157388D23}" destId="{AB29B8C5-08C9-4C60-B525-09A9A8775385}" srcOrd="1" destOrd="0" presId="urn:microsoft.com/office/officeart/2005/8/layout/orgChart1"/>
    <dgm:cxn modelId="{D0B4EB28-600E-4C31-8694-AB7055DC0CBC}" type="presParOf" srcId="{B31B7FC9-27D6-4DF9-80D3-E75B6EA805D3}" destId="{F8CB9A2F-B03D-49B6-BA9D-73446C3E1831}" srcOrd="1" destOrd="0" presId="urn:microsoft.com/office/officeart/2005/8/layout/orgChart1"/>
    <dgm:cxn modelId="{AF937156-1A7B-4C3F-9988-EB0A16C2223F}" type="presParOf" srcId="{B31B7FC9-27D6-4DF9-80D3-E75B6EA805D3}" destId="{A855C5B4-F81E-4B82-A43F-CD3B69BBCCB1}" srcOrd="2" destOrd="0" presId="urn:microsoft.com/office/officeart/2005/8/layout/orgChart1"/>
    <dgm:cxn modelId="{15471140-589E-4722-97EA-7FC7CF64F5DD}" type="presParOf" srcId="{6967249B-1E27-455E-A78A-3ADDE552053C}" destId="{C300B294-9656-4912-B823-416BE657B9BD}" srcOrd="6" destOrd="0" presId="urn:microsoft.com/office/officeart/2005/8/layout/orgChart1"/>
    <dgm:cxn modelId="{46BA19EF-6194-47AF-85BE-FF624360E973}" type="presParOf" srcId="{6967249B-1E27-455E-A78A-3ADDE552053C}" destId="{04645B10-C72F-4B28-A145-A28275C29866}" srcOrd="7" destOrd="0" presId="urn:microsoft.com/office/officeart/2005/8/layout/orgChart1"/>
    <dgm:cxn modelId="{E5BBE9AE-F695-4D03-BC49-7607FA5C055D}" type="presParOf" srcId="{04645B10-C72F-4B28-A145-A28275C29866}" destId="{F9105009-34EC-4560-8AE1-7D48CD0E3F24}" srcOrd="0" destOrd="0" presId="urn:microsoft.com/office/officeart/2005/8/layout/orgChart1"/>
    <dgm:cxn modelId="{6467917B-BC20-48B8-A7D1-EC0FF451C5A9}" type="presParOf" srcId="{F9105009-34EC-4560-8AE1-7D48CD0E3F24}" destId="{7786AA8F-1404-4D4B-B4D0-DA7233DA8447}" srcOrd="0" destOrd="0" presId="urn:microsoft.com/office/officeart/2005/8/layout/orgChart1"/>
    <dgm:cxn modelId="{4E813CA6-2015-4CBB-8AEA-89D4510B1945}" type="presParOf" srcId="{F9105009-34EC-4560-8AE1-7D48CD0E3F24}" destId="{02A19E2E-F341-4E40-8BCB-BABAD848203E}" srcOrd="1" destOrd="0" presId="urn:microsoft.com/office/officeart/2005/8/layout/orgChart1"/>
    <dgm:cxn modelId="{34A61D56-0A87-47CC-8C74-1BA9BF0284EF}" type="presParOf" srcId="{04645B10-C72F-4B28-A145-A28275C29866}" destId="{FA12DF54-FAD9-4B4C-94F8-70F0BF8AAB20}" srcOrd="1" destOrd="0" presId="urn:microsoft.com/office/officeart/2005/8/layout/orgChart1"/>
    <dgm:cxn modelId="{9DC0DF7F-471D-4535-AEAE-8D0C575B238F}" type="presParOf" srcId="{04645B10-C72F-4B28-A145-A28275C29866}" destId="{981F6C07-0264-466B-B3EC-6C8BACDA7691}" srcOrd="2" destOrd="0" presId="urn:microsoft.com/office/officeart/2005/8/layout/orgChart1"/>
    <dgm:cxn modelId="{1A3B8583-EA50-45EA-A4AA-94C6C971BBF4}" type="presParOf" srcId="{6967249B-1E27-455E-A78A-3ADDE552053C}" destId="{C815FCB3-7E12-4662-B154-30C43857E498}" srcOrd="8" destOrd="0" presId="urn:microsoft.com/office/officeart/2005/8/layout/orgChart1"/>
    <dgm:cxn modelId="{00E7AEB4-A4E2-4201-A1AE-2B2A501118E7}" type="presParOf" srcId="{6967249B-1E27-455E-A78A-3ADDE552053C}" destId="{C767DB90-5B78-4046-B2A5-E4F1FC27C899}" srcOrd="9" destOrd="0" presId="urn:microsoft.com/office/officeart/2005/8/layout/orgChart1"/>
    <dgm:cxn modelId="{17919210-3967-4750-995A-F0BCA70265A5}" type="presParOf" srcId="{C767DB90-5B78-4046-B2A5-E4F1FC27C899}" destId="{312361DD-1962-4D1E-B24B-A46A0A9971B4}" srcOrd="0" destOrd="0" presId="urn:microsoft.com/office/officeart/2005/8/layout/orgChart1"/>
    <dgm:cxn modelId="{19F6C262-D75B-408B-8CF8-BE993CC41E8B}" type="presParOf" srcId="{312361DD-1962-4D1E-B24B-A46A0A9971B4}" destId="{638556F9-31E3-4644-BCE2-13F3DAE06645}" srcOrd="0" destOrd="0" presId="urn:microsoft.com/office/officeart/2005/8/layout/orgChart1"/>
    <dgm:cxn modelId="{012B82FD-9CB8-445A-89E5-B6DFAB4AC26B}" type="presParOf" srcId="{312361DD-1962-4D1E-B24B-A46A0A9971B4}" destId="{394990E0-C67D-44DA-9C59-8321AB0FA1DB}" srcOrd="1" destOrd="0" presId="urn:microsoft.com/office/officeart/2005/8/layout/orgChart1"/>
    <dgm:cxn modelId="{35560B30-221F-4B9A-9B97-7030D52EAFEB}" type="presParOf" srcId="{C767DB90-5B78-4046-B2A5-E4F1FC27C899}" destId="{5FCB04B2-EAF0-43D2-81AD-9E35191592A2}" srcOrd="1" destOrd="0" presId="urn:microsoft.com/office/officeart/2005/8/layout/orgChart1"/>
    <dgm:cxn modelId="{015588B3-EC81-416A-A18B-B09D72B04686}" type="presParOf" srcId="{C767DB90-5B78-4046-B2A5-E4F1FC27C899}" destId="{B40A5D5A-796F-42F9-9965-D16B71BA09A2}" srcOrd="2" destOrd="0" presId="urn:microsoft.com/office/officeart/2005/8/layout/orgChart1"/>
    <dgm:cxn modelId="{93AA3E5B-803E-4355-BB4F-5359F7140A6E}" type="presParOf" srcId="{6967249B-1E27-455E-A78A-3ADDE552053C}" destId="{AD9C7CF2-E2D9-4E54-BE2C-F5A4AD7C667A}" srcOrd="10" destOrd="0" presId="urn:microsoft.com/office/officeart/2005/8/layout/orgChart1"/>
    <dgm:cxn modelId="{F29E9FC2-A233-4DEA-A0CC-6F8963434A35}" type="presParOf" srcId="{6967249B-1E27-455E-A78A-3ADDE552053C}" destId="{F1A78889-2A0B-4162-B0FE-81A00481B709}" srcOrd="11" destOrd="0" presId="urn:microsoft.com/office/officeart/2005/8/layout/orgChart1"/>
    <dgm:cxn modelId="{D5C59E16-07B1-45A8-97ED-7E31FDC94972}" type="presParOf" srcId="{F1A78889-2A0B-4162-B0FE-81A00481B709}" destId="{AB59D718-3FE6-4536-B760-423CC276B355}" srcOrd="0" destOrd="0" presId="urn:microsoft.com/office/officeart/2005/8/layout/orgChart1"/>
    <dgm:cxn modelId="{86748005-E1A2-46B5-81AC-7319C362071F}" type="presParOf" srcId="{AB59D718-3FE6-4536-B760-423CC276B355}" destId="{E203934F-6FDE-448B-989B-547ED141D9B1}" srcOrd="0" destOrd="0" presId="urn:microsoft.com/office/officeart/2005/8/layout/orgChart1"/>
    <dgm:cxn modelId="{E123148A-E51B-443E-ADA2-FD604A651737}" type="presParOf" srcId="{AB59D718-3FE6-4536-B760-423CC276B355}" destId="{1527F2FE-7ACB-4343-866C-2BE35B3F9165}" srcOrd="1" destOrd="0" presId="urn:microsoft.com/office/officeart/2005/8/layout/orgChart1"/>
    <dgm:cxn modelId="{E8C4BD19-9F5B-4A24-B2FC-812F7282E5DE}" type="presParOf" srcId="{F1A78889-2A0B-4162-B0FE-81A00481B709}" destId="{3D67A611-3943-4204-BA4E-A5D3A4FF5AAC}" srcOrd="1" destOrd="0" presId="urn:microsoft.com/office/officeart/2005/8/layout/orgChart1"/>
    <dgm:cxn modelId="{9814EAF0-A8B1-4FC3-B868-13A17C5DEFA3}" type="presParOf" srcId="{F1A78889-2A0B-4162-B0FE-81A00481B709}" destId="{B3909861-C0EF-4EF8-B9FC-3DEBFC989363}" srcOrd="2" destOrd="0" presId="urn:microsoft.com/office/officeart/2005/8/layout/orgChart1"/>
    <dgm:cxn modelId="{832D6B83-0ACE-4C17-AEC1-2A2E9D420C0A}" type="presParOf" srcId="{F603D6E1-2150-448D-9E98-82CF1C305FF2}" destId="{9D3FED50-1BFE-4DA2-AAB8-01D9389910EE}" srcOrd="2" destOrd="0" presId="urn:microsoft.com/office/officeart/2005/8/layout/orgChart1"/>
    <dgm:cxn modelId="{11EF90CD-0CFF-4F64-9344-C9D104CE5A85}" type="presParOf" srcId="{9D3FED50-1BFE-4DA2-AAB8-01D9389910EE}" destId="{EEC8EEA9-FD24-4ED7-9673-7F324E65AABC}" srcOrd="0" destOrd="0" presId="urn:microsoft.com/office/officeart/2005/8/layout/orgChart1"/>
    <dgm:cxn modelId="{0FBCCAA5-675D-4087-84F9-B371D48751FE}" type="presParOf" srcId="{9D3FED50-1BFE-4DA2-AAB8-01D9389910EE}" destId="{6DC5041C-B92A-4FF6-B30F-D5E393EA79A4}" srcOrd="1" destOrd="0" presId="urn:microsoft.com/office/officeart/2005/8/layout/orgChart1"/>
    <dgm:cxn modelId="{8D76BC72-C5F4-40B5-BC88-B55186E279CC}" type="presParOf" srcId="{6DC5041C-B92A-4FF6-B30F-D5E393EA79A4}" destId="{9C6A031C-CA62-4F24-B915-2617201E7B1B}" srcOrd="0" destOrd="0" presId="urn:microsoft.com/office/officeart/2005/8/layout/orgChart1"/>
    <dgm:cxn modelId="{2C619489-2C0F-474E-9E1A-F743451F5FB7}" type="presParOf" srcId="{9C6A031C-CA62-4F24-B915-2617201E7B1B}" destId="{26F39F08-E541-4815-AADE-25EC2794A198}" srcOrd="0" destOrd="0" presId="urn:microsoft.com/office/officeart/2005/8/layout/orgChart1"/>
    <dgm:cxn modelId="{CD62746B-BCA0-40AB-BB16-DD3F868B09FB}" type="presParOf" srcId="{9C6A031C-CA62-4F24-B915-2617201E7B1B}" destId="{BCB45976-55E6-41F6-9DE7-71A74FF5EB40}" srcOrd="1" destOrd="0" presId="urn:microsoft.com/office/officeart/2005/8/layout/orgChart1"/>
    <dgm:cxn modelId="{02633ACF-B9B7-4809-9FD9-06BCA3C51098}" type="presParOf" srcId="{6DC5041C-B92A-4FF6-B30F-D5E393EA79A4}" destId="{15489742-DC0E-4686-92E9-B4E247CCC7F4}" srcOrd="1" destOrd="0" presId="urn:microsoft.com/office/officeart/2005/8/layout/orgChart1"/>
    <dgm:cxn modelId="{DA527DDF-646B-438A-AF7D-A4C146BF4D8E}" type="presParOf" srcId="{6DC5041C-B92A-4FF6-B30F-D5E393EA79A4}" destId="{EFDC4B9C-90E4-422F-A797-67A31D0D3E7A}"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EC8EEA9-FD24-4ED7-9673-7F324E65AABC}">
      <dsp:nvSpPr>
        <dsp:cNvPr id="0" name=""/>
        <dsp:cNvSpPr/>
      </dsp:nvSpPr>
      <dsp:spPr>
        <a:xfrm>
          <a:off x="4388151" y="754778"/>
          <a:ext cx="134636" cy="589833"/>
        </a:xfrm>
        <a:custGeom>
          <a:avLst/>
          <a:gdLst/>
          <a:ahLst/>
          <a:cxnLst/>
          <a:rect l="0" t="0" r="0" b="0"/>
          <a:pathLst>
            <a:path>
              <a:moveTo>
                <a:pt x="134636" y="0"/>
              </a:moveTo>
              <a:lnTo>
                <a:pt x="134636" y="589833"/>
              </a:lnTo>
              <a:lnTo>
                <a:pt x="0" y="589833"/>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D9C7CF2-E2D9-4E54-BE2C-F5A4AD7C667A}">
      <dsp:nvSpPr>
        <dsp:cNvPr id="0" name=""/>
        <dsp:cNvSpPr/>
      </dsp:nvSpPr>
      <dsp:spPr>
        <a:xfrm>
          <a:off x="4522787" y="754778"/>
          <a:ext cx="3878799" cy="1179667"/>
        </a:xfrm>
        <a:custGeom>
          <a:avLst/>
          <a:gdLst/>
          <a:ahLst/>
          <a:cxnLst/>
          <a:rect l="0" t="0" r="0" b="0"/>
          <a:pathLst>
            <a:path>
              <a:moveTo>
                <a:pt x="0" y="0"/>
              </a:moveTo>
              <a:lnTo>
                <a:pt x="0" y="1045031"/>
              </a:lnTo>
              <a:lnTo>
                <a:pt x="3878799" y="1045031"/>
              </a:lnTo>
              <a:lnTo>
                <a:pt x="3878799" y="1179667"/>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815FCB3-7E12-4662-B154-30C43857E498}">
      <dsp:nvSpPr>
        <dsp:cNvPr id="0" name=""/>
        <dsp:cNvSpPr/>
      </dsp:nvSpPr>
      <dsp:spPr>
        <a:xfrm>
          <a:off x="4522787" y="754778"/>
          <a:ext cx="2327279" cy="1179667"/>
        </a:xfrm>
        <a:custGeom>
          <a:avLst/>
          <a:gdLst/>
          <a:ahLst/>
          <a:cxnLst/>
          <a:rect l="0" t="0" r="0" b="0"/>
          <a:pathLst>
            <a:path>
              <a:moveTo>
                <a:pt x="0" y="0"/>
              </a:moveTo>
              <a:lnTo>
                <a:pt x="0" y="1045031"/>
              </a:lnTo>
              <a:lnTo>
                <a:pt x="2327279" y="1045031"/>
              </a:lnTo>
              <a:lnTo>
                <a:pt x="2327279" y="1179667"/>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300B294-9656-4912-B823-416BE657B9BD}">
      <dsp:nvSpPr>
        <dsp:cNvPr id="0" name=""/>
        <dsp:cNvSpPr/>
      </dsp:nvSpPr>
      <dsp:spPr>
        <a:xfrm>
          <a:off x="4522787" y="754778"/>
          <a:ext cx="775759" cy="1179667"/>
        </a:xfrm>
        <a:custGeom>
          <a:avLst/>
          <a:gdLst/>
          <a:ahLst/>
          <a:cxnLst/>
          <a:rect l="0" t="0" r="0" b="0"/>
          <a:pathLst>
            <a:path>
              <a:moveTo>
                <a:pt x="0" y="0"/>
              </a:moveTo>
              <a:lnTo>
                <a:pt x="0" y="1045031"/>
              </a:lnTo>
              <a:lnTo>
                <a:pt x="775759" y="1045031"/>
              </a:lnTo>
              <a:lnTo>
                <a:pt x="775759" y="1179667"/>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285655E-5B07-4C92-808B-DC63067949ED}">
      <dsp:nvSpPr>
        <dsp:cNvPr id="0" name=""/>
        <dsp:cNvSpPr/>
      </dsp:nvSpPr>
      <dsp:spPr>
        <a:xfrm>
          <a:off x="3747027" y="754778"/>
          <a:ext cx="775759" cy="1179667"/>
        </a:xfrm>
        <a:custGeom>
          <a:avLst/>
          <a:gdLst/>
          <a:ahLst/>
          <a:cxnLst/>
          <a:rect l="0" t="0" r="0" b="0"/>
          <a:pathLst>
            <a:path>
              <a:moveTo>
                <a:pt x="775759" y="0"/>
              </a:moveTo>
              <a:lnTo>
                <a:pt x="775759" y="1045031"/>
              </a:lnTo>
              <a:lnTo>
                <a:pt x="0" y="1045031"/>
              </a:lnTo>
              <a:lnTo>
                <a:pt x="0" y="1179667"/>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4A72771-5A88-440A-85BF-FFCE775E525E}">
      <dsp:nvSpPr>
        <dsp:cNvPr id="0" name=""/>
        <dsp:cNvSpPr/>
      </dsp:nvSpPr>
      <dsp:spPr>
        <a:xfrm>
          <a:off x="2195507" y="754778"/>
          <a:ext cx="2327279" cy="1179667"/>
        </a:xfrm>
        <a:custGeom>
          <a:avLst/>
          <a:gdLst/>
          <a:ahLst/>
          <a:cxnLst/>
          <a:rect l="0" t="0" r="0" b="0"/>
          <a:pathLst>
            <a:path>
              <a:moveTo>
                <a:pt x="2327279" y="0"/>
              </a:moveTo>
              <a:lnTo>
                <a:pt x="2327279" y="1045031"/>
              </a:lnTo>
              <a:lnTo>
                <a:pt x="0" y="1045031"/>
              </a:lnTo>
              <a:lnTo>
                <a:pt x="0" y="1179667"/>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47F205D-136D-4E58-89A2-16D4BF57A3CD}">
      <dsp:nvSpPr>
        <dsp:cNvPr id="0" name=""/>
        <dsp:cNvSpPr/>
      </dsp:nvSpPr>
      <dsp:spPr>
        <a:xfrm>
          <a:off x="643987" y="754778"/>
          <a:ext cx="3878799" cy="1179667"/>
        </a:xfrm>
        <a:custGeom>
          <a:avLst/>
          <a:gdLst/>
          <a:ahLst/>
          <a:cxnLst/>
          <a:rect l="0" t="0" r="0" b="0"/>
          <a:pathLst>
            <a:path>
              <a:moveTo>
                <a:pt x="3878799" y="0"/>
              </a:moveTo>
              <a:lnTo>
                <a:pt x="3878799" y="1045031"/>
              </a:lnTo>
              <a:lnTo>
                <a:pt x="0" y="1045031"/>
              </a:lnTo>
              <a:lnTo>
                <a:pt x="0" y="1179667"/>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69DB01E-5A62-422F-A5A2-DB9EBA866EAB}">
      <dsp:nvSpPr>
        <dsp:cNvPr id="0" name=""/>
        <dsp:cNvSpPr/>
      </dsp:nvSpPr>
      <dsp:spPr>
        <a:xfrm>
          <a:off x="3369168" y="113654"/>
          <a:ext cx="2307238" cy="64112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Chair and board</a:t>
          </a:r>
        </a:p>
      </dsp:txBody>
      <dsp:txXfrm>
        <a:off x="3369168" y="113654"/>
        <a:ext cx="2307238" cy="641123"/>
      </dsp:txXfrm>
    </dsp:sp>
    <dsp:sp modelId="{C852E9E2-118D-4749-8667-04D4392500C0}">
      <dsp:nvSpPr>
        <dsp:cNvPr id="0" name=""/>
        <dsp:cNvSpPr/>
      </dsp:nvSpPr>
      <dsp:spPr>
        <a:xfrm>
          <a:off x="2864" y="1934446"/>
          <a:ext cx="1282247" cy="64112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[Name]</a:t>
          </a:r>
        </a:p>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Community engagement and events management</a:t>
          </a:r>
        </a:p>
      </dsp:txBody>
      <dsp:txXfrm>
        <a:off x="2864" y="1934446"/>
        <a:ext cx="1282247" cy="641123"/>
      </dsp:txXfrm>
    </dsp:sp>
    <dsp:sp modelId="{413A7926-BC18-438E-A9A4-0137D7D3555C}">
      <dsp:nvSpPr>
        <dsp:cNvPr id="0" name=""/>
        <dsp:cNvSpPr/>
      </dsp:nvSpPr>
      <dsp:spPr>
        <a:xfrm>
          <a:off x="1554383" y="1934446"/>
          <a:ext cx="1282247" cy="64112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[Name]</a:t>
          </a:r>
        </a:p>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Operations and logistics</a:t>
          </a:r>
        </a:p>
      </dsp:txBody>
      <dsp:txXfrm>
        <a:off x="1554383" y="1934446"/>
        <a:ext cx="1282247" cy="641123"/>
      </dsp:txXfrm>
    </dsp:sp>
    <dsp:sp modelId="{3B85A3E2-4C38-4B6E-B499-A06833E9D66B}">
      <dsp:nvSpPr>
        <dsp:cNvPr id="0" name=""/>
        <dsp:cNvSpPr/>
      </dsp:nvSpPr>
      <dsp:spPr>
        <a:xfrm>
          <a:off x="3105903" y="1934446"/>
          <a:ext cx="1282247" cy="64112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[Name]</a:t>
          </a:r>
        </a:p>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Brand martketing and promotion</a:t>
          </a:r>
        </a:p>
      </dsp:txBody>
      <dsp:txXfrm>
        <a:off x="3105903" y="1934446"/>
        <a:ext cx="1282247" cy="641123"/>
      </dsp:txXfrm>
    </dsp:sp>
    <dsp:sp modelId="{7786AA8F-1404-4D4B-B4D0-DA7233DA8447}">
      <dsp:nvSpPr>
        <dsp:cNvPr id="0" name=""/>
        <dsp:cNvSpPr/>
      </dsp:nvSpPr>
      <dsp:spPr>
        <a:xfrm>
          <a:off x="4657423" y="1934446"/>
          <a:ext cx="1282247" cy="64112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[Name]</a:t>
          </a:r>
        </a:p>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Accounts and community volunteer coordination</a:t>
          </a:r>
        </a:p>
      </dsp:txBody>
      <dsp:txXfrm>
        <a:off x="4657423" y="1934446"/>
        <a:ext cx="1282247" cy="641123"/>
      </dsp:txXfrm>
    </dsp:sp>
    <dsp:sp modelId="{638556F9-31E3-4644-BCE2-13F3DAE06645}">
      <dsp:nvSpPr>
        <dsp:cNvPr id="0" name=""/>
        <dsp:cNvSpPr/>
      </dsp:nvSpPr>
      <dsp:spPr>
        <a:xfrm>
          <a:off x="6208943" y="1934446"/>
          <a:ext cx="1282247" cy="64112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[Name]</a:t>
          </a:r>
        </a:p>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Digital design and photography</a:t>
          </a:r>
        </a:p>
      </dsp:txBody>
      <dsp:txXfrm>
        <a:off x="6208943" y="1934446"/>
        <a:ext cx="1282247" cy="641123"/>
      </dsp:txXfrm>
    </dsp:sp>
    <dsp:sp modelId="{E203934F-6FDE-448B-989B-547ED141D9B1}">
      <dsp:nvSpPr>
        <dsp:cNvPr id="0" name=""/>
        <dsp:cNvSpPr/>
      </dsp:nvSpPr>
      <dsp:spPr>
        <a:xfrm>
          <a:off x="7760463" y="1934446"/>
          <a:ext cx="1282247" cy="64112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[Name]</a:t>
          </a:r>
        </a:p>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Community engagement program</a:t>
          </a:r>
        </a:p>
      </dsp:txBody>
      <dsp:txXfrm>
        <a:off x="7760463" y="1934446"/>
        <a:ext cx="1282247" cy="641123"/>
      </dsp:txXfrm>
    </dsp:sp>
    <dsp:sp modelId="{26F39F08-E541-4815-AADE-25EC2794A198}">
      <dsp:nvSpPr>
        <dsp:cNvPr id="0" name=""/>
        <dsp:cNvSpPr/>
      </dsp:nvSpPr>
      <dsp:spPr>
        <a:xfrm>
          <a:off x="3105903" y="1024050"/>
          <a:ext cx="1282247" cy="64112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Chief executive officer</a:t>
          </a:r>
        </a:p>
      </dsp:txBody>
      <dsp:txXfrm>
        <a:off x="3105903" y="1024050"/>
        <a:ext cx="1282247" cy="641123"/>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133349</xdr:colOff>
      <xdr:row>1</xdr:row>
      <xdr:rowOff>104775</xdr:rowOff>
    </xdr:from>
    <xdr:to>
      <xdr:col>1</xdr:col>
      <xdr:colOff>1733550</xdr:colOff>
      <xdr:row>1</xdr:row>
      <xdr:rowOff>689051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49" y="295275"/>
          <a:ext cx="1600201" cy="5842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3019425</xdr:colOff>
      <xdr:row>0</xdr:row>
      <xdr:rowOff>144780</xdr:rowOff>
    </xdr:from>
    <xdr:to>
      <xdr:col>9</xdr:col>
      <xdr:colOff>4607560</xdr:colOff>
      <xdr:row>3</xdr:row>
      <xdr:rowOff>70990</xdr:rowOff>
    </xdr:to>
    <xdr:pic>
      <xdr:nvPicPr>
        <xdr:cNvPr id="2" name="Picture 1">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0925"/>
        <a:stretch/>
      </xdr:blipFill>
      <xdr:spPr bwMode="auto">
        <a:xfrm>
          <a:off x="9696450" y="144780"/>
          <a:ext cx="1588135" cy="62611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30480</xdr:rowOff>
    </xdr:from>
    <xdr:to>
      <xdr:col>4</xdr:col>
      <xdr:colOff>1543685</xdr:colOff>
      <xdr:row>3</xdr:row>
      <xdr:rowOff>59055</xdr:rowOff>
    </xdr:to>
    <xdr:pic>
      <xdr:nvPicPr>
        <xdr:cNvPr id="2" name="Picture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0925"/>
        <a:stretch/>
      </xdr:blipFill>
      <xdr:spPr bwMode="auto">
        <a:xfrm>
          <a:off x="7724775" y="30480"/>
          <a:ext cx="1543685" cy="6477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266700</xdr:colOff>
      <xdr:row>2</xdr:row>
      <xdr:rowOff>46037</xdr:rowOff>
    </xdr:from>
    <xdr:to>
      <xdr:col>14</xdr:col>
      <xdr:colOff>28575</xdr:colOff>
      <xdr:row>17</xdr:row>
      <xdr:rowOff>68262</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165100</xdr:colOff>
          <xdr:row>2</xdr:row>
          <xdr:rowOff>209550</xdr:rowOff>
        </xdr:from>
        <xdr:to>
          <xdr:col>1</xdr:col>
          <xdr:colOff>1079500</xdr:colOff>
          <xdr:row>3</xdr:row>
          <xdr:rowOff>69850</xdr:rowOff>
        </xdr:to>
        <xdr:sp macro="" textlink="">
          <xdr:nvSpPr>
            <xdr:cNvPr id="15369" name="Object 9" hidden="1">
              <a:extLst>
                <a:ext uri="{63B3BB69-23CF-44E3-9099-C40C66FF867C}">
                  <a14:compatExt spid="_x0000_s15369"/>
                </a:ext>
                <a:ext uri="{FF2B5EF4-FFF2-40B4-BE49-F238E27FC236}">
                  <a16:creationId xmlns:a16="http://schemas.microsoft.com/office/drawing/2014/main" id="{00000000-0008-0000-0400-0000093C0000}"/>
                </a:ext>
              </a:extLst>
            </xdr:cNvPr>
            <xdr:cNvSpPr/>
          </xdr:nvSpPr>
          <xdr:spPr bwMode="auto">
            <a:xfrm>
              <a:off x="0" y="0"/>
              <a:ext cx="0" cy="0"/>
            </a:xfrm>
            <a:prstGeom prst="rect">
              <a:avLst/>
            </a:prstGeom>
            <a:solidFill>
              <a:srgbClr val="ECEBEE"/>
            </a:solidFill>
            <a:ln w="12700">
              <a:solidFill>
                <a:srgbClr val="363F7C"/>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6</xdr:row>
          <xdr:rowOff>88900</xdr:rowOff>
        </xdr:from>
        <xdr:to>
          <xdr:col>1</xdr:col>
          <xdr:colOff>552450</xdr:colOff>
          <xdr:row>10</xdr:row>
          <xdr:rowOff>114300</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solidFill>
              <a:srgbClr val="ECEBEE"/>
            </a:solidFill>
            <a:ln w="12700">
              <a:solidFill>
                <a:srgbClr val="363F7C"/>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8</xdr:row>
      <xdr:rowOff>66675</xdr:rowOff>
    </xdr:from>
    <xdr:to>
      <xdr:col>0</xdr:col>
      <xdr:colOff>859155</xdr:colOff>
      <xdr:row>9</xdr:row>
      <xdr:rowOff>179070</xdr:rowOff>
    </xdr:to>
    <xdr:pic>
      <xdr:nvPicPr>
        <xdr:cNvPr id="10" name="Picture 9">
          <a:extLst>
            <a:ext uri="{FF2B5EF4-FFF2-40B4-BE49-F238E27FC236}">
              <a16:creationId xmlns:a16="http://schemas.microsoft.com/office/drawing/2014/main" id="{00000000-0008-0000-0D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2047875"/>
          <a:ext cx="809625" cy="281940"/>
        </a:xfrm>
        <a:prstGeom prst="rect">
          <a:avLst/>
        </a:prstGeom>
      </xdr:spPr>
    </xdr:pic>
    <xdr:clientData/>
  </xdr:twoCellAnchor>
  <xdr:twoCellAnchor editAs="oneCell">
    <xdr:from>
      <xdr:col>0</xdr:col>
      <xdr:colOff>104775</xdr:colOff>
      <xdr:row>0</xdr:row>
      <xdr:rowOff>85725</xdr:rowOff>
    </xdr:from>
    <xdr:to>
      <xdr:col>0</xdr:col>
      <xdr:colOff>1616593</xdr:colOff>
      <xdr:row>0</xdr:row>
      <xdr:rowOff>649861</xdr:rowOff>
    </xdr:to>
    <xdr:pic>
      <xdr:nvPicPr>
        <xdr:cNvPr id="11" name="Picture 10">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85725"/>
          <a:ext cx="1517533" cy="55270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B830B7-8F7D-4761-8CE9-B21A9CC5F43D}" name="Table2" displayName="Table2" ref="A1:L2" totalsRowShown="0" headerRowDxfId="13" dataDxfId="12">
  <autoFilter ref="A1:L2" xr:uid="{00605507-9D3E-4F9C-BF73-5398DB24A6B0}"/>
  <tableColumns count="12">
    <tableColumn id="1" xr3:uid="{5E63B246-F846-4664-BCD2-F2584007A5F9}" name="Reference no. " dataDxfId="11"/>
    <tableColumn id="2" xr3:uid="{4A14BB7F-EF55-4BCB-89B1-00D3168D6318}" name="Narration" dataDxfId="10"/>
    <tableColumn id="3" xr3:uid="{52FA436E-E5F9-428D-A993-0A1AD2A51D64}" name="Contract status" dataDxfId="9"/>
    <tableColumn id="4" xr3:uid="{8C685733-CECC-4E4F-8FF7-0B88195EDE68}" name="Approval status" dataDxfId="8"/>
    <tableColumn id="5" xr3:uid="{DB5A9B2E-AC4E-4673-BB8F-05093179A5AC}" name="Approval date" dataDxfId="7"/>
    <tableColumn id="6" xr3:uid="{ECBCA17D-575C-4DE3-A69E-7B3C6031B77F}" name="Approval by" dataDxfId="6"/>
    <tableColumn id="7" xr3:uid="{3B18BA34-8C2C-43EA-A678-CD4250BD760F}" name="Effective date" dataDxfId="5"/>
    <tableColumn id="8" xr3:uid="{B74D0F32-E2FB-4ACB-B228-746FB628108A}" name="Contract value (Incl. GST)" dataDxfId="4" dataCellStyle="Comma"/>
    <tableColumn id="20" xr3:uid="{8F8DA34E-B13B-40F3-84B7-DC874CED4157}" name="Rate per unit" dataDxfId="3" dataCellStyle="Comma"/>
    <tableColumn id="9" xr3:uid="{CCF80E3A-69B2-4DB2-8EEE-C9A10099D425}" name="Completion date" dataDxfId="2"/>
    <tableColumn id="18" xr3:uid="{A7F3D142-5827-4500-B0FD-BFD98D2F444B}" name="Renewal date" dataDxfId="1"/>
    <tableColumn id="19" xr3:uid="{A5107804-9AFF-45CA-A202-FBBC0CF93F34}" name="Contract manager"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363F7C"/>
      </a:dk2>
      <a:lt2>
        <a:srgbClr val="E7E6E6"/>
      </a:lt2>
      <a:accent1>
        <a:srgbClr val="363F7C"/>
      </a:accent1>
      <a:accent2>
        <a:srgbClr val="99CF91"/>
      </a:accent2>
      <a:accent3>
        <a:srgbClr val="9A8273"/>
      </a:accent3>
      <a:accent4>
        <a:srgbClr val="E0603A"/>
      </a:accent4>
      <a:accent5>
        <a:srgbClr val="443F3E"/>
      </a:accent5>
      <a:accent6>
        <a:srgbClr val="ECEBEE"/>
      </a:accent6>
      <a:hlink>
        <a:srgbClr val="9A8273"/>
      </a:hlink>
      <a:folHlink>
        <a:srgbClr val="363F7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8" Type="http://schemas.openxmlformats.org/officeDocument/2006/relationships/hyperlink" Target="https://s3.treasury.qld.gov.au/files/FRR-6B-2020-21-Future-Bay-Illustrative-Financial-Statements.pdf" TargetMode="External"/><Relationship Id="rId13" Type="http://schemas.openxmlformats.org/officeDocument/2006/relationships/printerSettings" Target="../printerSettings/printerSettings2.bin"/><Relationship Id="rId3" Type="http://schemas.openxmlformats.org/officeDocument/2006/relationships/hyperlink" Target="https://www.forgov.qld.gov.au/declarations-interest" TargetMode="External"/><Relationship Id="rId7" Type="http://schemas.openxmlformats.org/officeDocument/2006/relationships/hyperlink" Target="https://www.qao.qld.gov.au/blog/understanding-general-purpose-financial-statements" TargetMode="External"/><Relationship Id="rId12" Type="http://schemas.openxmlformats.org/officeDocument/2006/relationships/hyperlink" Target="file:///C:\Users\lrago\AppData\Local\Microsoft\Windows\INetCache\AppData\Local\Microsoft\Windows\INetCache\Content.Outlook\J65VKTUV\Copy%20of%20Copy%20of%20Example%20Client%20Assistance%20Schedule.xlsx" TargetMode="External"/><Relationship Id="rId2" Type="http://schemas.openxmlformats.org/officeDocument/2006/relationships/hyperlink" Target="https://www.forgov.qld.gov.au/documents/directive/2209/gifts-and-benefits" TargetMode="External"/><Relationship Id="rId1" Type="http://schemas.openxmlformats.org/officeDocument/2006/relationships/hyperlink" Target="https://www.qao.qld.gov.au/sites/default/files/factsheets/preparing_position_papers_for_accounting_matters_and_valuation_1.pdf" TargetMode="External"/><Relationship Id="rId6" Type="http://schemas.openxmlformats.org/officeDocument/2006/relationships/hyperlink" Target="https://www.health.qld.gov.au/__data/assets/word_doc/0018/444312/template-riskmanagementfwk.doc" TargetMode="External"/><Relationship Id="rId11" Type="http://schemas.openxmlformats.org/officeDocument/2006/relationships/hyperlink" Target="https://www.treasury.qld.gov.au/resource/financial-accountability-handbook/" TargetMode="External"/><Relationship Id="rId5" Type="http://schemas.openxmlformats.org/officeDocument/2006/relationships/hyperlink" Target="https://www.treasury.qld.gov.au/resource/guide-risk-management/" TargetMode="External"/><Relationship Id="rId10" Type="http://schemas.openxmlformats.org/officeDocument/2006/relationships/hyperlink" Target="https://www.qao.qld.gov.au/blog/assessing-financial-statement-preparation-state-government-entities-2019" TargetMode="External"/><Relationship Id="rId4" Type="http://schemas.openxmlformats.org/officeDocument/2006/relationships/hyperlink" Target="https://www.qao.qld.gov.au/sites/default/files/better-practice/qao_risk_management_maturity_model.pdf" TargetMode="External"/><Relationship Id="rId9" Type="http://schemas.openxmlformats.org/officeDocument/2006/relationships/hyperlink" Target="https://www.qao.qld.gov.au/blog/focused-financial-reporting"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www.qao.qld.gov.au/sites/default/files/better-practice/fraud_risk_assessment_and_planning_tool_model.xlsx" TargetMode="External"/><Relationship Id="rId7" Type="http://schemas.openxmlformats.org/officeDocument/2006/relationships/printerSettings" Target="../printerSettings/printerSettings4.bin"/><Relationship Id="rId2" Type="http://schemas.openxmlformats.org/officeDocument/2006/relationships/hyperlink" Target="https://www.qao.qld.gov.au/sites/default/files/better-practice/qao_risk_management_maturity_model.pdf" TargetMode="External"/><Relationship Id="rId1" Type="http://schemas.openxmlformats.org/officeDocument/2006/relationships/hyperlink" Target="https://www.qao.qld.gov.au/reports-resources/fraud-risk-management-0" TargetMode="External"/><Relationship Id="rId6" Type="http://schemas.openxmlformats.org/officeDocument/2006/relationships/hyperlink" Target="https://www.qao.qld.gov.au/blog/using-risk-appetite-public-sector" TargetMode="External"/><Relationship Id="rId11" Type="http://schemas.openxmlformats.org/officeDocument/2006/relationships/image" Target="../media/image3.emf"/><Relationship Id="rId5" Type="http://schemas.openxmlformats.org/officeDocument/2006/relationships/hyperlink" Target="https://www.qao.qld.gov.au/reports-resources/fraud-risk-management-0" TargetMode="External"/><Relationship Id="rId10" Type="http://schemas.openxmlformats.org/officeDocument/2006/relationships/oleObject" Target="../embeddings/oleObject1.bin"/><Relationship Id="rId4" Type="http://schemas.openxmlformats.org/officeDocument/2006/relationships/hyperlink" Target="https://www.qao.qld.gov.au/reports-resources/reports-parliament/managing-cyber-security-risks" TargetMode="External"/><Relationship Id="rId9"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forgov.qld.gov.au/chief-executive-officers-declarations-interest" TargetMode="External"/><Relationship Id="rId6" Type="http://schemas.openxmlformats.org/officeDocument/2006/relationships/image" Target="../media/image4.emf"/><Relationship Id="rId5" Type="http://schemas.openxmlformats.org/officeDocument/2006/relationships/package" Target="../embeddings/Microsoft_Word_Document.docx"/><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F116A-C067-4E36-A41A-945A9B857AB9}">
  <sheetPr>
    <tabColor rgb="FF363F7C"/>
  </sheetPr>
  <dimension ref="A1:BF171"/>
  <sheetViews>
    <sheetView tabSelected="1" workbookViewId="0"/>
  </sheetViews>
  <sheetFormatPr defaultColWidth="9.1796875" defaultRowHeight="14" x14ac:dyDescent="0.3"/>
  <cols>
    <col min="1" max="1" width="9.1796875" style="45"/>
    <col min="2" max="2" width="111.26953125" style="46" customWidth="1"/>
    <col min="3" max="58" width="9.1796875" style="45"/>
    <col min="59" max="16384" width="9.1796875" style="46"/>
  </cols>
  <sheetData>
    <row r="1" spans="1:58" s="45" customFormat="1" x14ac:dyDescent="0.3"/>
    <row r="2" spans="1:58" ht="60" customHeight="1" x14ac:dyDescent="0.3">
      <c r="B2" s="44" t="s">
        <v>447</v>
      </c>
    </row>
    <row r="3" spans="1:58" ht="81.75" customHeight="1" x14ac:dyDescent="0.3">
      <c r="B3" s="49" t="s">
        <v>610</v>
      </c>
    </row>
    <row r="4" spans="1:58" s="48" customFormat="1" ht="25" customHeight="1" x14ac:dyDescent="0.35">
      <c r="A4" s="47"/>
      <c r="B4" s="50" t="s">
        <v>448</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row>
    <row r="5" spans="1:58" s="48" customFormat="1" ht="25" customHeight="1" x14ac:dyDescent="0.35">
      <c r="A5" s="47"/>
      <c r="B5" s="50" t="s">
        <v>449</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row>
    <row r="6" spans="1:58" s="48" customFormat="1" ht="25" customHeight="1" x14ac:dyDescent="0.35">
      <c r="A6" s="47"/>
      <c r="B6" s="50" t="s">
        <v>450</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row>
    <row r="7" spans="1:58" s="48" customFormat="1" ht="25" customHeight="1" x14ac:dyDescent="0.35">
      <c r="A7" s="47"/>
      <c r="B7" s="50" t="s">
        <v>326</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row>
    <row r="8" spans="1:58" s="48" customFormat="1" ht="25" customHeight="1" x14ac:dyDescent="0.35">
      <c r="A8" s="47"/>
      <c r="B8" s="50" t="s">
        <v>451</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row>
    <row r="9" spans="1:58" s="48" customFormat="1" ht="25" customHeight="1" x14ac:dyDescent="0.35">
      <c r="A9" s="47"/>
      <c r="B9" s="50" t="s">
        <v>328</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row>
    <row r="10" spans="1:58" s="48" customFormat="1" ht="25" customHeight="1" x14ac:dyDescent="0.35">
      <c r="A10" s="47"/>
      <c r="B10" s="50" t="s">
        <v>261</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row>
    <row r="11" spans="1:58" s="48" customFormat="1" ht="25" customHeight="1" x14ac:dyDescent="0.35">
      <c r="A11" s="47"/>
      <c r="B11" s="50" t="s">
        <v>355</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row>
    <row r="12" spans="1:58" s="48" customFormat="1" ht="25" customHeight="1" x14ac:dyDescent="0.35">
      <c r="A12" s="47"/>
      <c r="B12" s="50" t="s">
        <v>281</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row>
    <row r="13" spans="1:58" s="48" customFormat="1" ht="25" customHeight="1" x14ac:dyDescent="0.35">
      <c r="A13" s="47"/>
      <c r="B13" s="50" t="s">
        <v>452</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row>
    <row r="14" spans="1:58" s="48" customFormat="1" ht="25" customHeight="1" x14ac:dyDescent="0.35">
      <c r="A14" s="47"/>
      <c r="B14" s="50" t="s">
        <v>364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row>
    <row r="15" spans="1:58" s="48" customFormat="1" ht="25" customHeight="1" x14ac:dyDescent="0.35">
      <c r="A15" s="47"/>
      <c r="B15" s="51" t="s">
        <v>453</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row>
    <row r="16" spans="1:58" s="45" customFormat="1" x14ac:dyDescent="0.3"/>
    <row r="17" s="45" customFormat="1" x14ac:dyDescent="0.3"/>
    <row r="18" s="45" customFormat="1" x14ac:dyDescent="0.3"/>
    <row r="19" s="45" customFormat="1" x14ac:dyDescent="0.3"/>
    <row r="20" s="45" customFormat="1" x14ac:dyDescent="0.3"/>
    <row r="21" s="45" customFormat="1" x14ac:dyDescent="0.3"/>
    <row r="22" s="45" customFormat="1" x14ac:dyDescent="0.3"/>
    <row r="23" s="45" customFormat="1" x14ac:dyDescent="0.3"/>
    <row r="24" s="45" customFormat="1" x14ac:dyDescent="0.3"/>
    <row r="25" s="45" customFormat="1" x14ac:dyDescent="0.3"/>
    <row r="26" s="45" customFormat="1" x14ac:dyDescent="0.3"/>
    <row r="27" s="45" customFormat="1" x14ac:dyDescent="0.3"/>
    <row r="28" s="45" customFormat="1" x14ac:dyDescent="0.3"/>
    <row r="29" s="45" customFormat="1" x14ac:dyDescent="0.3"/>
    <row r="30" s="45" customFormat="1" x14ac:dyDescent="0.3"/>
    <row r="31" s="45" customFormat="1" x14ac:dyDescent="0.3"/>
    <row r="32" s="45" customFormat="1" x14ac:dyDescent="0.3"/>
    <row r="33" s="45" customFormat="1" x14ac:dyDescent="0.3"/>
    <row r="34" s="45" customFormat="1" x14ac:dyDescent="0.3"/>
    <row r="35" s="45" customFormat="1" x14ac:dyDescent="0.3"/>
    <row r="36" s="45" customFormat="1" x14ac:dyDescent="0.3"/>
    <row r="37" s="45" customFormat="1" x14ac:dyDescent="0.3"/>
    <row r="38" s="45" customFormat="1" x14ac:dyDescent="0.3"/>
    <row r="39" s="45" customFormat="1" x14ac:dyDescent="0.3"/>
    <row r="40" s="45" customFormat="1" x14ac:dyDescent="0.3"/>
    <row r="41" s="45" customFormat="1" x14ac:dyDescent="0.3"/>
    <row r="42" s="45" customFormat="1" x14ac:dyDescent="0.3"/>
    <row r="43" s="45" customFormat="1" x14ac:dyDescent="0.3"/>
    <row r="44" s="45" customFormat="1" x14ac:dyDescent="0.3"/>
    <row r="45" s="45" customFormat="1" x14ac:dyDescent="0.3"/>
    <row r="46" s="45" customFormat="1" x14ac:dyDescent="0.3"/>
    <row r="47" s="45" customFormat="1" x14ac:dyDescent="0.3"/>
    <row r="48" s="45" customFormat="1" x14ac:dyDescent="0.3"/>
    <row r="49" s="45" customFormat="1" x14ac:dyDescent="0.3"/>
    <row r="50" s="45" customFormat="1" x14ac:dyDescent="0.3"/>
    <row r="51" s="45" customFormat="1" x14ac:dyDescent="0.3"/>
    <row r="52" s="45" customFormat="1" x14ac:dyDescent="0.3"/>
    <row r="53" s="45" customFormat="1" x14ac:dyDescent="0.3"/>
    <row r="54" s="45" customFormat="1" x14ac:dyDescent="0.3"/>
    <row r="55" s="45" customFormat="1" x14ac:dyDescent="0.3"/>
    <row r="56" s="45" customFormat="1" x14ac:dyDescent="0.3"/>
    <row r="57" s="45" customFormat="1" x14ac:dyDescent="0.3"/>
    <row r="58" s="45" customFormat="1" x14ac:dyDescent="0.3"/>
    <row r="59" s="45" customFormat="1" x14ac:dyDescent="0.3"/>
    <row r="60" s="45" customFormat="1" x14ac:dyDescent="0.3"/>
    <row r="61" s="45" customFormat="1" x14ac:dyDescent="0.3"/>
    <row r="62" s="45" customFormat="1" x14ac:dyDescent="0.3"/>
    <row r="63" s="45" customFormat="1" x14ac:dyDescent="0.3"/>
    <row r="64" s="45" customFormat="1" x14ac:dyDescent="0.3"/>
    <row r="65" s="45" customFormat="1" x14ac:dyDescent="0.3"/>
    <row r="66" s="45" customFormat="1" x14ac:dyDescent="0.3"/>
    <row r="67" s="45" customFormat="1" x14ac:dyDescent="0.3"/>
    <row r="68" s="45" customFormat="1" x14ac:dyDescent="0.3"/>
    <row r="69" s="45" customFormat="1" x14ac:dyDescent="0.3"/>
    <row r="70" s="45" customFormat="1" x14ac:dyDescent="0.3"/>
    <row r="71" s="45" customFormat="1" x14ac:dyDescent="0.3"/>
    <row r="72" s="45" customFormat="1" x14ac:dyDescent="0.3"/>
    <row r="73" s="45" customFormat="1" x14ac:dyDescent="0.3"/>
    <row r="74" s="45" customFormat="1" x14ac:dyDescent="0.3"/>
    <row r="75" s="45" customFormat="1" x14ac:dyDescent="0.3"/>
    <row r="76" s="45" customFormat="1" x14ac:dyDescent="0.3"/>
    <row r="77" s="45" customFormat="1" x14ac:dyDescent="0.3"/>
    <row r="78" s="45" customFormat="1" x14ac:dyDescent="0.3"/>
    <row r="79" s="45" customFormat="1" x14ac:dyDescent="0.3"/>
    <row r="80" s="45" customFormat="1" x14ac:dyDescent="0.3"/>
    <row r="81" s="45" customFormat="1" x14ac:dyDescent="0.3"/>
    <row r="82" s="45" customFormat="1" x14ac:dyDescent="0.3"/>
    <row r="83" s="45" customFormat="1" x14ac:dyDescent="0.3"/>
    <row r="84" s="45" customFormat="1" x14ac:dyDescent="0.3"/>
    <row r="85" s="45" customFormat="1" x14ac:dyDescent="0.3"/>
    <row r="86" s="45" customFormat="1" x14ac:dyDescent="0.3"/>
    <row r="87" s="45" customFormat="1" x14ac:dyDescent="0.3"/>
    <row r="88" s="45" customFormat="1" x14ac:dyDescent="0.3"/>
    <row r="89" s="45" customFormat="1" x14ac:dyDescent="0.3"/>
    <row r="90" s="45" customFormat="1" x14ac:dyDescent="0.3"/>
    <row r="91" s="45" customFormat="1" x14ac:dyDescent="0.3"/>
    <row r="92" s="45" customFormat="1" x14ac:dyDescent="0.3"/>
    <row r="93" s="45" customFormat="1" x14ac:dyDescent="0.3"/>
    <row r="94" s="45" customFormat="1" x14ac:dyDescent="0.3"/>
    <row r="95" s="45" customFormat="1" x14ac:dyDescent="0.3"/>
    <row r="96" s="45" customFormat="1" x14ac:dyDescent="0.3"/>
    <row r="97" s="45" customFormat="1" x14ac:dyDescent="0.3"/>
    <row r="98" s="45" customFormat="1" x14ac:dyDescent="0.3"/>
    <row r="99" s="45" customFormat="1" x14ac:dyDescent="0.3"/>
    <row r="100" s="45" customFormat="1" x14ac:dyDescent="0.3"/>
    <row r="101" s="45" customFormat="1" x14ac:dyDescent="0.3"/>
    <row r="102" s="45" customFormat="1" x14ac:dyDescent="0.3"/>
    <row r="103" s="45" customFormat="1" x14ac:dyDescent="0.3"/>
    <row r="104" s="45" customFormat="1" x14ac:dyDescent="0.3"/>
    <row r="105" s="45" customFormat="1" x14ac:dyDescent="0.3"/>
    <row r="106" s="45" customFormat="1" x14ac:dyDescent="0.3"/>
    <row r="107" s="45" customFormat="1" x14ac:dyDescent="0.3"/>
    <row r="108" s="45" customFormat="1" x14ac:dyDescent="0.3"/>
    <row r="109" s="45" customFormat="1" x14ac:dyDescent="0.3"/>
    <row r="110" s="45" customFormat="1" x14ac:dyDescent="0.3"/>
    <row r="111" s="45" customFormat="1" x14ac:dyDescent="0.3"/>
    <row r="112" s="45" customFormat="1" x14ac:dyDescent="0.3"/>
    <row r="113" s="45" customFormat="1" x14ac:dyDescent="0.3"/>
    <row r="114" s="45" customFormat="1" x14ac:dyDescent="0.3"/>
    <row r="115" s="45" customFormat="1" x14ac:dyDescent="0.3"/>
    <row r="116" s="45" customFormat="1" x14ac:dyDescent="0.3"/>
    <row r="117" s="45" customFormat="1" x14ac:dyDescent="0.3"/>
    <row r="118" s="45" customFormat="1" x14ac:dyDescent="0.3"/>
    <row r="119" s="45" customFormat="1" x14ac:dyDescent="0.3"/>
    <row r="120" s="45" customFormat="1" x14ac:dyDescent="0.3"/>
    <row r="121" s="45" customFormat="1" x14ac:dyDescent="0.3"/>
    <row r="122" s="45" customFormat="1" x14ac:dyDescent="0.3"/>
    <row r="123" s="45" customFormat="1" x14ac:dyDescent="0.3"/>
    <row r="124" s="45" customFormat="1" x14ac:dyDescent="0.3"/>
    <row r="125" s="45" customFormat="1" x14ac:dyDescent="0.3"/>
    <row r="126" s="45" customFormat="1" x14ac:dyDescent="0.3"/>
    <row r="127" s="45" customFormat="1" x14ac:dyDescent="0.3"/>
    <row r="128" s="45" customFormat="1" x14ac:dyDescent="0.3"/>
    <row r="129" s="45" customFormat="1" x14ac:dyDescent="0.3"/>
    <row r="130" s="45" customFormat="1" x14ac:dyDescent="0.3"/>
    <row r="131" s="45" customFormat="1" x14ac:dyDescent="0.3"/>
    <row r="132" s="45" customFormat="1" x14ac:dyDescent="0.3"/>
    <row r="133" s="45" customFormat="1" x14ac:dyDescent="0.3"/>
    <row r="134" s="45" customFormat="1" x14ac:dyDescent="0.3"/>
    <row r="135" s="45" customFormat="1" x14ac:dyDescent="0.3"/>
    <row r="136" s="45" customFormat="1" x14ac:dyDescent="0.3"/>
    <row r="137" s="45" customFormat="1" x14ac:dyDescent="0.3"/>
    <row r="138" s="45" customFormat="1" x14ac:dyDescent="0.3"/>
    <row r="139" s="45" customFormat="1" x14ac:dyDescent="0.3"/>
    <row r="140" s="45" customFormat="1" x14ac:dyDescent="0.3"/>
    <row r="141" s="45" customFormat="1" x14ac:dyDescent="0.3"/>
    <row r="142" s="45" customFormat="1" x14ac:dyDescent="0.3"/>
    <row r="143" s="45" customFormat="1" x14ac:dyDescent="0.3"/>
    <row r="144" s="45" customFormat="1" x14ac:dyDescent="0.3"/>
    <row r="145" s="45" customFormat="1" x14ac:dyDescent="0.3"/>
    <row r="146" s="45" customFormat="1" x14ac:dyDescent="0.3"/>
    <row r="147" s="45" customFormat="1" x14ac:dyDescent="0.3"/>
    <row r="148" s="45" customFormat="1" x14ac:dyDescent="0.3"/>
    <row r="149" s="45" customFormat="1" x14ac:dyDescent="0.3"/>
    <row r="150" s="45" customFormat="1" x14ac:dyDescent="0.3"/>
    <row r="151" s="45" customFormat="1" x14ac:dyDescent="0.3"/>
    <row r="152" s="45" customFormat="1" x14ac:dyDescent="0.3"/>
    <row r="153" s="45" customFormat="1" x14ac:dyDescent="0.3"/>
    <row r="154" s="45" customFormat="1" x14ac:dyDescent="0.3"/>
    <row r="155" s="45" customFormat="1" x14ac:dyDescent="0.3"/>
    <row r="156" s="45" customFormat="1" x14ac:dyDescent="0.3"/>
    <row r="157" s="45" customFormat="1" x14ac:dyDescent="0.3"/>
    <row r="158" s="45" customFormat="1" x14ac:dyDescent="0.3"/>
    <row r="159" s="45" customFormat="1" x14ac:dyDescent="0.3"/>
    <row r="160" s="45" customFormat="1" x14ac:dyDescent="0.3"/>
    <row r="161" s="45" customFormat="1" x14ac:dyDescent="0.3"/>
    <row r="162" s="45" customFormat="1" x14ac:dyDescent="0.3"/>
    <row r="163" s="45" customFormat="1" x14ac:dyDescent="0.3"/>
    <row r="164" s="45" customFormat="1" x14ac:dyDescent="0.3"/>
    <row r="165" s="45" customFormat="1" x14ac:dyDescent="0.3"/>
    <row r="166" s="45" customFormat="1" x14ac:dyDescent="0.3"/>
    <row r="167" s="45" customFormat="1" x14ac:dyDescent="0.3"/>
    <row r="168" s="45" customFormat="1" x14ac:dyDescent="0.3"/>
    <row r="169" s="45" customFormat="1" x14ac:dyDescent="0.3"/>
    <row r="170" s="45" customFormat="1" x14ac:dyDescent="0.3"/>
    <row r="171" s="45" customFormat="1" x14ac:dyDescent="0.3"/>
  </sheetData>
  <hyperlinks>
    <hyperlink ref="B4" location="CAS!A1" display="CAS - List of documents required to complete the audit" xr:uid="{22521CE5-55E4-4E1F-8113-D6D62FC41707}"/>
    <hyperlink ref="B5" location="'Meetings &amp; process walkthroughs'!A1" display="Meetings &amp; process walkthroughs" xr:uid="{573E6102-5913-49EE-BFC5-00E6C7769890}"/>
    <hyperlink ref="B6" location="'Example Organisational Chart'!A1" display="Example Organisational Chart" xr:uid="{5F2DBB85-7307-49FB-B489-5D783A59C0D7}"/>
    <hyperlink ref="B7" location="'Example risk register'!A1" display="Example risk register" xr:uid="{2DDCD8B7-8F7D-41BE-AFA3-DBB5FC2CA03D}"/>
    <hyperlink ref="B8" location="'Example Mapped Chart'!A1" display="Example Mapped Chart" xr:uid="{DFAF0F05-831D-44A0-A4D0-E6300D942C2A}"/>
    <hyperlink ref="B9" location="'Declaration of interests'!A1" display="Example - Declaration of interests form" xr:uid="{5E282604-CFEF-42B6-84F9-61052015D091}"/>
    <hyperlink ref="B10" location="'Variance Analysis'!A1" display="Variance Analysis" xr:uid="{0404BBF1-4C53-4590-97EB-BE06B621D0E5}"/>
    <hyperlink ref="B11" location="'Example leasing schedule'!A1" display="Example leasing schedule" xr:uid="{01114208-EF21-41AE-B156-A8AF144501CB}"/>
    <hyperlink ref="B12" location="'Aged Debtors'!A1" display="Aged Debt Reporting Tool" xr:uid="{219C7DE4-CE46-4BDF-A508-F7DC5411D60B}"/>
    <hyperlink ref="B13" location="'Example Contract Register'!A1" display="Example Contract Register" xr:uid="{592B0F5A-2330-4DE7-9F14-879F71764EE3}"/>
    <hyperlink ref="B14" location="'Example Corporate Card Register'!A1" display="Example Corporate Card Register" xr:uid="{0F3B7DDA-7C9D-4979-9384-7E7E4F86C984}"/>
    <hyperlink ref="B15" location="'Example Asset register'!A1" display="Example Asset register" xr:uid="{1069BF88-BA93-4F35-BEC1-31953DEAB1B7}"/>
  </hyperlinks>
  <pageMargins left="0.7" right="0.7" top="0.75" bottom="0.75" header="0.3" footer="0.3"/>
  <pageSetup paperSize="9" orientation="portrait" r:id="rId1"/>
  <headerFooter>
    <oddHeader>&amp;C&amp;"Arial"&amp;10&amp;K363F7C OFFICIAL&amp;1#_x000D_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C562-FE24-4B8A-9C2C-92EB628F724E}">
  <dimension ref="A1:IV102"/>
  <sheetViews>
    <sheetView workbookViewId="0">
      <selection activeCell="N33" sqref="N33"/>
    </sheetView>
  </sheetViews>
  <sheetFormatPr defaultRowHeight="12.5" x14ac:dyDescent="0.25"/>
  <cols>
    <col min="1" max="1" width="9.1796875" style="7"/>
    <col min="2" max="2" width="14" style="7" customWidth="1"/>
    <col min="3" max="3" width="13.453125" style="13" customWidth="1"/>
    <col min="4" max="4" width="11.453125" style="13" customWidth="1"/>
    <col min="5" max="5" width="11.26953125" style="13" customWidth="1"/>
    <col min="6" max="6" width="12.54296875" style="13" customWidth="1"/>
    <col min="7" max="7" width="10.453125" style="13" customWidth="1"/>
    <col min="8" max="8" width="10" style="13" customWidth="1"/>
    <col min="9" max="9" width="12.453125" style="13" customWidth="1"/>
    <col min="10" max="10" width="77.26953125" style="14" customWidth="1"/>
    <col min="11" max="11" width="10.81640625" style="226" customWidth="1"/>
    <col min="12" max="49" width="9.1796875" style="129"/>
    <col min="50" max="257" width="9.1796875" style="7"/>
    <col min="258" max="258" width="14" style="7" customWidth="1"/>
    <col min="259" max="259" width="13.453125" style="7" customWidth="1"/>
    <col min="260" max="260" width="11.453125" style="7" customWidth="1"/>
    <col min="261" max="261" width="11.26953125" style="7" customWidth="1"/>
    <col min="262" max="262" width="12.54296875" style="7" customWidth="1"/>
    <col min="263" max="263" width="10.453125" style="7" customWidth="1"/>
    <col min="264" max="264" width="10" style="7" customWidth="1"/>
    <col min="265" max="265" width="12.453125" style="7" customWidth="1"/>
    <col min="266" max="266" width="77.26953125" style="7" customWidth="1"/>
    <col min="267" max="267" width="10.81640625" style="7" customWidth="1"/>
    <col min="268" max="513" width="9.1796875" style="7"/>
    <col min="514" max="514" width="14" style="7" customWidth="1"/>
    <col min="515" max="515" width="13.453125" style="7" customWidth="1"/>
    <col min="516" max="516" width="11.453125" style="7" customWidth="1"/>
    <col min="517" max="517" width="11.26953125" style="7" customWidth="1"/>
    <col min="518" max="518" width="12.54296875" style="7" customWidth="1"/>
    <col min="519" max="519" width="10.453125" style="7" customWidth="1"/>
    <col min="520" max="520" width="10" style="7" customWidth="1"/>
    <col min="521" max="521" width="12.453125" style="7" customWidth="1"/>
    <col min="522" max="522" width="77.26953125" style="7" customWidth="1"/>
    <col min="523" max="523" width="10.81640625" style="7" customWidth="1"/>
    <col min="524" max="769" width="9.1796875" style="7"/>
    <col min="770" max="770" width="14" style="7" customWidth="1"/>
    <col min="771" max="771" width="13.453125" style="7" customWidth="1"/>
    <col min="772" max="772" width="11.453125" style="7" customWidth="1"/>
    <col min="773" max="773" width="11.26953125" style="7" customWidth="1"/>
    <col min="774" max="774" width="12.54296875" style="7" customWidth="1"/>
    <col min="775" max="775" width="10.453125" style="7" customWidth="1"/>
    <col min="776" max="776" width="10" style="7" customWidth="1"/>
    <col min="777" max="777" width="12.453125" style="7" customWidth="1"/>
    <col min="778" max="778" width="77.26953125" style="7" customWidth="1"/>
    <col min="779" max="779" width="10.81640625" style="7" customWidth="1"/>
    <col min="780" max="1025" width="9.1796875" style="7"/>
    <col min="1026" max="1026" width="14" style="7" customWidth="1"/>
    <col min="1027" max="1027" width="13.453125" style="7" customWidth="1"/>
    <col min="1028" max="1028" width="11.453125" style="7" customWidth="1"/>
    <col min="1029" max="1029" width="11.26953125" style="7" customWidth="1"/>
    <col min="1030" max="1030" width="12.54296875" style="7" customWidth="1"/>
    <col min="1031" max="1031" width="10.453125" style="7" customWidth="1"/>
    <col min="1032" max="1032" width="10" style="7" customWidth="1"/>
    <col min="1033" max="1033" width="12.453125" style="7" customWidth="1"/>
    <col min="1034" max="1034" width="77.26953125" style="7" customWidth="1"/>
    <col min="1035" max="1035" width="10.81640625" style="7" customWidth="1"/>
    <col min="1036" max="1281" width="9.1796875" style="7"/>
    <col min="1282" max="1282" width="14" style="7" customWidth="1"/>
    <col min="1283" max="1283" width="13.453125" style="7" customWidth="1"/>
    <col min="1284" max="1284" width="11.453125" style="7" customWidth="1"/>
    <col min="1285" max="1285" width="11.26953125" style="7" customWidth="1"/>
    <col min="1286" max="1286" width="12.54296875" style="7" customWidth="1"/>
    <col min="1287" max="1287" width="10.453125" style="7" customWidth="1"/>
    <col min="1288" max="1288" width="10" style="7" customWidth="1"/>
    <col min="1289" max="1289" width="12.453125" style="7" customWidth="1"/>
    <col min="1290" max="1290" width="77.26953125" style="7" customWidth="1"/>
    <col min="1291" max="1291" width="10.81640625" style="7" customWidth="1"/>
    <col min="1292" max="1537" width="9.1796875" style="7"/>
    <col min="1538" max="1538" width="14" style="7" customWidth="1"/>
    <col min="1539" max="1539" width="13.453125" style="7" customWidth="1"/>
    <col min="1540" max="1540" width="11.453125" style="7" customWidth="1"/>
    <col min="1541" max="1541" width="11.26953125" style="7" customWidth="1"/>
    <col min="1542" max="1542" width="12.54296875" style="7" customWidth="1"/>
    <col min="1543" max="1543" width="10.453125" style="7" customWidth="1"/>
    <col min="1544" max="1544" width="10" style="7" customWidth="1"/>
    <col min="1545" max="1545" width="12.453125" style="7" customWidth="1"/>
    <col min="1546" max="1546" width="77.26953125" style="7" customWidth="1"/>
    <col min="1547" max="1547" width="10.81640625" style="7" customWidth="1"/>
    <col min="1548" max="1793" width="9.1796875" style="7"/>
    <col min="1794" max="1794" width="14" style="7" customWidth="1"/>
    <col min="1795" max="1795" width="13.453125" style="7" customWidth="1"/>
    <col min="1796" max="1796" width="11.453125" style="7" customWidth="1"/>
    <col min="1797" max="1797" width="11.26953125" style="7" customWidth="1"/>
    <col min="1798" max="1798" width="12.54296875" style="7" customWidth="1"/>
    <col min="1799" max="1799" width="10.453125" style="7" customWidth="1"/>
    <col min="1800" max="1800" width="10" style="7" customWidth="1"/>
    <col min="1801" max="1801" width="12.453125" style="7" customWidth="1"/>
    <col min="1802" max="1802" width="77.26953125" style="7" customWidth="1"/>
    <col min="1803" max="1803" width="10.81640625" style="7" customWidth="1"/>
    <col min="1804" max="2049" width="9.1796875" style="7"/>
    <col min="2050" max="2050" width="14" style="7" customWidth="1"/>
    <col min="2051" max="2051" width="13.453125" style="7" customWidth="1"/>
    <col min="2052" max="2052" width="11.453125" style="7" customWidth="1"/>
    <col min="2053" max="2053" width="11.26953125" style="7" customWidth="1"/>
    <col min="2054" max="2054" width="12.54296875" style="7" customWidth="1"/>
    <col min="2055" max="2055" width="10.453125" style="7" customWidth="1"/>
    <col min="2056" max="2056" width="10" style="7" customWidth="1"/>
    <col min="2057" max="2057" width="12.453125" style="7" customWidth="1"/>
    <col min="2058" max="2058" width="77.26953125" style="7" customWidth="1"/>
    <col min="2059" max="2059" width="10.81640625" style="7" customWidth="1"/>
    <col min="2060" max="2305" width="9.1796875" style="7"/>
    <col min="2306" max="2306" width="14" style="7" customWidth="1"/>
    <col min="2307" max="2307" width="13.453125" style="7" customWidth="1"/>
    <col min="2308" max="2308" width="11.453125" style="7" customWidth="1"/>
    <col min="2309" max="2309" width="11.26953125" style="7" customWidth="1"/>
    <col min="2310" max="2310" width="12.54296875" style="7" customWidth="1"/>
    <col min="2311" max="2311" width="10.453125" style="7" customWidth="1"/>
    <col min="2312" max="2312" width="10" style="7" customWidth="1"/>
    <col min="2313" max="2313" width="12.453125" style="7" customWidth="1"/>
    <col min="2314" max="2314" width="77.26953125" style="7" customWidth="1"/>
    <col min="2315" max="2315" width="10.81640625" style="7" customWidth="1"/>
    <col min="2316" max="2561" width="9.1796875" style="7"/>
    <col min="2562" max="2562" width="14" style="7" customWidth="1"/>
    <col min="2563" max="2563" width="13.453125" style="7" customWidth="1"/>
    <col min="2564" max="2564" width="11.453125" style="7" customWidth="1"/>
    <col min="2565" max="2565" width="11.26953125" style="7" customWidth="1"/>
    <col min="2566" max="2566" width="12.54296875" style="7" customWidth="1"/>
    <col min="2567" max="2567" width="10.453125" style="7" customWidth="1"/>
    <col min="2568" max="2568" width="10" style="7" customWidth="1"/>
    <col min="2569" max="2569" width="12.453125" style="7" customWidth="1"/>
    <col min="2570" max="2570" width="77.26953125" style="7" customWidth="1"/>
    <col min="2571" max="2571" width="10.81640625" style="7" customWidth="1"/>
    <col min="2572" max="2817" width="9.1796875" style="7"/>
    <col min="2818" max="2818" width="14" style="7" customWidth="1"/>
    <col min="2819" max="2819" width="13.453125" style="7" customWidth="1"/>
    <col min="2820" max="2820" width="11.453125" style="7" customWidth="1"/>
    <col min="2821" max="2821" width="11.26953125" style="7" customWidth="1"/>
    <col min="2822" max="2822" width="12.54296875" style="7" customWidth="1"/>
    <col min="2823" max="2823" width="10.453125" style="7" customWidth="1"/>
    <col min="2824" max="2824" width="10" style="7" customWidth="1"/>
    <col min="2825" max="2825" width="12.453125" style="7" customWidth="1"/>
    <col min="2826" max="2826" width="77.26953125" style="7" customWidth="1"/>
    <col min="2827" max="2827" width="10.81640625" style="7" customWidth="1"/>
    <col min="2828" max="3073" width="9.1796875" style="7"/>
    <col min="3074" max="3074" width="14" style="7" customWidth="1"/>
    <col min="3075" max="3075" width="13.453125" style="7" customWidth="1"/>
    <col min="3076" max="3076" width="11.453125" style="7" customWidth="1"/>
    <col min="3077" max="3077" width="11.26953125" style="7" customWidth="1"/>
    <col min="3078" max="3078" width="12.54296875" style="7" customWidth="1"/>
    <col min="3079" max="3079" width="10.453125" style="7" customWidth="1"/>
    <col min="3080" max="3080" width="10" style="7" customWidth="1"/>
    <col min="3081" max="3081" width="12.453125" style="7" customWidth="1"/>
    <col min="3082" max="3082" width="77.26953125" style="7" customWidth="1"/>
    <col min="3083" max="3083" width="10.81640625" style="7" customWidth="1"/>
    <col min="3084" max="3329" width="9.1796875" style="7"/>
    <col min="3330" max="3330" width="14" style="7" customWidth="1"/>
    <col min="3331" max="3331" width="13.453125" style="7" customWidth="1"/>
    <col min="3332" max="3332" width="11.453125" style="7" customWidth="1"/>
    <col min="3333" max="3333" width="11.26953125" style="7" customWidth="1"/>
    <col min="3334" max="3334" width="12.54296875" style="7" customWidth="1"/>
    <col min="3335" max="3335" width="10.453125" style="7" customWidth="1"/>
    <col min="3336" max="3336" width="10" style="7" customWidth="1"/>
    <col min="3337" max="3337" width="12.453125" style="7" customWidth="1"/>
    <col min="3338" max="3338" width="77.26953125" style="7" customWidth="1"/>
    <col min="3339" max="3339" width="10.81640625" style="7" customWidth="1"/>
    <col min="3340" max="3585" width="9.1796875" style="7"/>
    <col min="3586" max="3586" width="14" style="7" customWidth="1"/>
    <col min="3587" max="3587" width="13.453125" style="7" customWidth="1"/>
    <col min="3588" max="3588" width="11.453125" style="7" customWidth="1"/>
    <col min="3589" max="3589" width="11.26953125" style="7" customWidth="1"/>
    <col min="3590" max="3590" width="12.54296875" style="7" customWidth="1"/>
    <col min="3591" max="3591" width="10.453125" style="7" customWidth="1"/>
    <col min="3592" max="3592" width="10" style="7" customWidth="1"/>
    <col min="3593" max="3593" width="12.453125" style="7" customWidth="1"/>
    <col min="3594" max="3594" width="77.26953125" style="7" customWidth="1"/>
    <col min="3595" max="3595" width="10.81640625" style="7" customWidth="1"/>
    <col min="3596" max="3841" width="9.1796875" style="7"/>
    <col min="3842" max="3842" width="14" style="7" customWidth="1"/>
    <col min="3843" max="3843" width="13.453125" style="7" customWidth="1"/>
    <col min="3844" max="3844" width="11.453125" style="7" customWidth="1"/>
    <col min="3845" max="3845" width="11.26953125" style="7" customWidth="1"/>
    <col min="3846" max="3846" width="12.54296875" style="7" customWidth="1"/>
    <col min="3847" max="3847" width="10.453125" style="7" customWidth="1"/>
    <col min="3848" max="3848" width="10" style="7" customWidth="1"/>
    <col min="3849" max="3849" width="12.453125" style="7" customWidth="1"/>
    <col min="3850" max="3850" width="77.26953125" style="7" customWidth="1"/>
    <col min="3851" max="3851" width="10.81640625" style="7" customWidth="1"/>
    <col min="3852" max="4097" width="9.1796875" style="7"/>
    <col min="4098" max="4098" width="14" style="7" customWidth="1"/>
    <col min="4099" max="4099" width="13.453125" style="7" customWidth="1"/>
    <col min="4100" max="4100" width="11.453125" style="7" customWidth="1"/>
    <col min="4101" max="4101" width="11.26953125" style="7" customWidth="1"/>
    <col min="4102" max="4102" width="12.54296875" style="7" customWidth="1"/>
    <col min="4103" max="4103" width="10.453125" style="7" customWidth="1"/>
    <col min="4104" max="4104" width="10" style="7" customWidth="1"/>
    <col min="4105" max="4105" width="12.453125" style="7" customWidth="1"/>
    <col min="4106" max="4106" width="77.26953125" style="7" customWidth="1"/>
    <col min="4107" max="4107" width="10.81640625" style="7" customWidth="1"/>
    <col min="4108" max="4353" width="9.1796875" style="7"/>
    <col min="4354" max="4354" width="14" style="7" customWidth="1"/>
    <col min="4355" max="4355" width="13.453125" style="7" customWidth="1"/>
    <col min="4356" max="4356" width="11.453125" style="7" customWidth="1"/>
    <col min="4357" max="4357" width="11.26953125" style="7" customWidth="1"/>
    <col min="4358" max="4358" width="12.54296875" style="7" customWidth="1"/>
    <col min="4359" max="4359" width="10.453125" style="7" customWidth="1"/>
    <col min="4360" max="4360" width="10" style="7" customWidth="1"/>
    <col min="4361" max="4361" width="12.453125" style="7" customWidth="1"/>
    <col min="4362" max="4362" width="77.26953125" style="7" customWidth="1"/>
    <col min="4363" max="4363" width="10.81640625" style="7" customWidth="1"/>
    <col min="4364" max="4609" width="9.1796875" style="7"/>
    <col min="4610" max="4610" width="14" style="7" customWidth="1"/>
    <col min="4611" max="4611" width="13.453125" style="7" customWidth="1"/>
    <col min="4612" max="4612" width="11.453125" style="7" customWidth="1"/>
    <col min="4613" max="4613" width="11.26953125" style="7" customWidth="1"/>
    <col min="4614" max="4614" width="12.54296875" style="7" customWidth="1"/>
    <col min="4615" max="4615" width="10.453125" style="7" customWidth="1"/>
    <col min="4616" max="4616" width="10" style="7" customWidth="1"/>
    <col min="4617" max="4617" width="12.453125" style="7" customWidth="1"/>
    <col min="4618" max="4618" width="77.26953125" style="7" customWidth="1"/>
    <col min="4619" max="4619" width="10.81640625" style="7" customWidth="1"/>
    <col min="4620" max="4865" width="9.1796875" style="7"/>
    <col min="4866" max="4866" width="14" style="7" customWidth="1"/>
    <col min="4867" max="4867" width="13.453125" style="7" customWidth="1"/>
    <col min="4868" max="4868" width="11.453125" style="7" customWidth="1"/>
    <col min="4869" max="4869" width="11.26953125" style="7" customWidth="1"/>
    <col min="4870" max="4870" width="12.54296875" style="7" customWidth="1"/>
    <col min="4871" max="4871" width="10.453125" style="7" customWidth="1"/>
    <col min="4872" max="4872" width="10" style="7" customWidth="1"/>
    <col min="4873" max="4873" width="12.453125" style="7" customWidth="1"/>
    <col min="4874" max="4874" width="77.26953125" style="7" customWidth="1"/>
    <col min="4875" max="4875" width="10.81640625" style="7" customWidth="1"/>
    <col min="4876" max="5121" width="9.1796875" style="7"/>
    <col min="5122" max="5122" width="14" style="7" customWidth="1"/>
    <col min="5123" max="5123" width="13.453125" style="7" customWidth="1"/>
    <col min="5124" max="5124" width="11.453125" style="7" customWidth="1"/>
    <col min="5125" max="5125" width="11.26953125" style="7" customWidth="1"/>
    <col min="5126" max="5126" width="12.54296875" style="7" customWidth="1"/>
    <col min="5127" max="5127" width="10.453125" style="7" customWidth="1"/>
    <col min="5128" max="5128" width="10" style="7" customWidth="1"/>
    <col min="5129" max="5129" width="12.453125" style="7" customWidth="1"/>
    <col min="5130" max="5130" width="77.26953125" style="7" customWidth="1"/>
    <col min="5131" max="5131" width="10.81640625" style="7" customWidth="1"/>
    <col min="5132" max="5377" width="9.1796875" style="7"/>
    <col min="5378" max="5378" width="14" style="7" customWidth="1"/>
    <col min="5379" max="5379" width="13.453125" style="7" customWidth="1"/>
    <col min="5380" max="5380" width="11.453125" style="7" customWidth="1"/>
    <col min="5381" max="5381" width="11.26953125" style="7" customWidth="1"/>
    <col min="5382" max="5382" width="12.54296875" style="7" customWidth="1"/>
    <col min="5383" max="5383" width="10.453125" style="7" customWidth="1"/>
    <col min="5384" max="5384" width="10" style="7" customWidth="1"/>
    <col min="5385" max="5385" width="12.453125" style="7" customWidth="1"/>
    <col min="5386" max="5386" width="77.26953125" style="7" customWidth="1"/>
    <col min="5387" max="5387" width="10.81640625" style="7" customWidth="1"/>
    <col min="5388" max="5633" width="9.1796875" style="7"/>
    <col min="5634" max="5634" width="14" style="7" customWidth="1"/>
    <col min="5635" max="5635" width="13.453125" style="7" customWidth="1"/>
    <col min="5636" max="5636" width="11.453125" style="7" customWidth="1"/>
    <col min="5637" max="5637" width="11.26953125" style="7" customWidth="1"/>
    <col min="5638" max="5638" width="12.54296875" style="7" customWidth="1"/>
    <col min="5639" max="5639" width="10.453125" style="7" customWidth="1"/>
    <col min="5640" max="5640" width="10" style="7" customWidth="1"/>
    <col min="5641" max="5641" width="12.453125" style="7" customWidth="1"/>
    <col min="5642" max="5642" width="77.26953125" style="7" customWidth="1"/>
    <col min="5643" max="5643" width="10.81640625" style="7" customWidth="1"/>
    <col min="5644" max="5889" width="9.1796875" style="7"/>
    <col min="5890" max="5890" width="14" style="7" customWidth="1"/>
    <col min="5891" max="5891" width="13.453125" style="7" customWidth="1"/>
    <col min="5892" max="5892" width="11.453125" style="7" customWidth="1"/>
    <col min="5893" max="5893" width="11.26953125" style="7" customWidth="1"/>
    <col min="5894" max="5894" width="12.54296875" style="7" customWidth="1"/>
    <col min="5895" max="5895" width="10.453125" style="7" customWidth="1"/>
    <col min="5896" max="5896" width="10" style="7" customWidth="1"/>
    <col min="5897" max="5897" width="12.453125" style="7" customWidth="1"/>
    <col min="5898" max="5898" width="77.26953125" style="7" customWidth="1"/>
    <col min="5899" max="5899" width="10.81640625" style="7" customWidth="1"/>
    <col min="5900" max="6145" width="9.1796875" style="7"/>
    <col min="6146" max="6146" width="14" style="7" customWidth="1"/>
    <col min="6147" max="6147" width="13.453125" style="7" customWidth="1"/>
    <col min="6148" max="6148" width="11.453125" style="7" customWidth="1"/>
    <col min="6149" max="6149" width="11.26953125" style="7" customWidth="1"/>
    <col min="6150" max="6150" width="12.54296875" style="7" customWidth="1"/>
    <col min="6151" max="6151" width="10.453125" style="7" customWidth="1"/>
    <col min="6152" max="6152" width="10" style="7" customWidth="1"/>
    <col min="6153" max="6153" width="12.453125" style="7" customWidth="1"/>
    <col min="6154" max="6154" width="77.26953125" style="7" customWidth="1"/>
    <col min="6155" max="6155" width="10.81640625" style="7" customWidth="1"/>
    <col min="6156" max="6401" width="9.1796875" style="7"/>
    <col min="6402" max="6402" width="14" style="7" customWidth="1"/>
    <col min="6403" max="6403" width="13.453125" style="7" customWidth="1"/>
    <col min="6404" max="6404" width="11.453125" style="7" customWidth="1"/>
    <col min="6405" max="6405" width="11.26953125" style="7" customWidth="1"/>
    <col min="6406" max="6406" width="12.54296875" style="7" customWidth="1"/>
    <col min="6407" max="6407" width="10.453125" style="7" customWidth="1"/>
    <col min="6408" max="6408" width="10" style="7" customWidth="1"/>
    <col min="6409" max="6409" width="12.453125" style="7" customWidth="1"/>
    <col min="6410" max="6410" width="77.26953125" style="7" customWidth="1"/>
    <col min="6411" max="6411" width="10.81640625" style="7" customWidth="1"/>
    <col min="6412" max="6657" width="9.1796875" style="7"/>
    <col min="6658" max="6658" width="14" style="7" customWidth="1"/>
    <col min="6659" max="6659" width="13.453125" style="7" customWidth="1"/>
    <col min="6660" max="6660" width="11.453125" style="7" customWidth="1"/>
    <col min="6661" max="6661" width="11.26953125" style="7" customWidth="1"/>
    <col min="6662" max="6662" width="12.54296875" style="7" customWidth="1"/>
    <col min="6663" max="6663" width="10.453125" style="7" customWidth="1"/>
    <col min="6664" max="6664" width="10" style="7" customWidth="1"/>
    <col min="6665" max="6665" width="12.453125" style="7" customWidth="1"/>
    <col min="6666" max="6666" width="77.26953125" style="7" customWidth="1"/>
    <col min="6667" max="6667" width="10.81640625" style="7" customWidth="1"/>
    <col min="6668" max="6913" width="9.1796875" style="7"/>
    <col min="6914" max="6914" width="14" style="7" customWidth="1"/>
    <col min="6915" max="6915" width="13.453125" style="7" customWidth="1"/>
    <col min="6916" max="6916" width="11.453125" style="7" customWidth="1"/>
    <col min="6917" max="6917" width="11.26953125" style="7" customWidth="1"/>
    <col min="6918" max="6918" width="12.54296875" style="7" customWidth="1"/>
    <col min="6919" max="6919" width="10.453125" style="7" customWidth="1"/>
    <col min="6920" max="6920" width="10" style="7" customWidth="1"/>
    <col min="6921" max="6921" width="12.453125" style="7" customWidth="1"/>
    <col min="6922" max="6922" width="77.26953125" style="7" customWidth="1"/>
    <col min="6923" max="6923" width="10.81640625" style="7" customWidth="1"/>
    <col min="6924" max="7169" width="9.1796875" style="7"/>
    <col min="7170" max="7170" width="14" style="7" customWidth="1"/>
    <col min="7171" max="7171" width="13.453125" style="7" customWidth="1"/>
    <col min="7172" max="7172" width="11.453125" style="7" customWidth="1"/>
    <col min="7173" max="7173" width="11.26953125" style="7" customWidth="1"/>
    <col min="7174" max="7174" width="12.54296875" style="7" customWidth="1"/>
    <col min="7175" max="7175" width="10.453125" style="7" customWidth="1"/>
    <col min="7176" max="7176" width="10" style="7" customWidth="1"/>
    <col min="7177" max="7177" width="12.453125" style="7" customWidth="1"/>
    <col min="7178" max="7178" width="77.26953125" style="7" customWidth="1"/>
    <col min="7179" max="7179" width="10.81640625" style="7" customWidth="1"/>
    <col min="7180" max="7425" width="9.1796875" style="7"/>
    <col min="7426" max="7426" width="14" style="7" customWidth="1"/>
    <col min="7427" max="7427" width="13.453125" style="7" customWidth="1"/>
    <col min="7428" max="7428" width="11.453125" style="7" customWidth="1"/>
    <col min="7429" max="7429" width="11.26953125" style="7" customWidth="1"/>
    <col min="7430" max="7430" width="12.54296875" style="7" customWidth="1"/>
    <col min="7431" max="7431" width="10.453125" style="7" customWidth="1"/>
    <col min="7432" max="7432" width="10" style="7" customWidth="1"/>
    <col min="7433" max="7433" width="12.453125" style="7" customWidth="1"/>
    <col min="7434" max="7434" width="77.26953125" style="7" customWidth="1"/>
    <col min="7435" max="7435" width="10.81640625" style="7" customWidth="1"/>
    <col min="7436" max="7681" width="9.1796875" style="7"/>
    <col min="7682" max="7682" width="14" style="7" customWidth="1"/>
    <col min="7683" max="7683" width="13.453125" style="7" customWidth="1"/>
    <col min="7684" max="7684" width="11.453125" style="7" customWidth="1"/>
    <col min="7685" max="7685" width="11.26953125" style="7" customWidth="1"/>
    <col min="7686" max="7686" width="12.54296875" style="7" customWidth="1"/>
    <col min="7687" max="7687" width="10.453125" style="7" customWidth="1"/>
    <col min="7688" max="7688" width="10" style="7" customWidth="1"/>
    <col min="7689" max="7689" width="12.453125" style="7" customWidth="1"/>
    <col min="7690" max="7690" width="77.26953125" style="7" customWidth="1"/>
    <col min="7691" max="7691" width="10.81640625" style="7" customWidth="1"/>
    <col min="7692" max="7937" width="9.1796875" style="7"/>
    <col min="7938" max="7938" width="14" style="7" customWidth="1"/>
    <col min="7939" max="7939" width="13.453125" style="7" customWidth="1"/>
    <col min="7940" max="7940" width="11.453125" style="7" customWidth="1"/>
    <col min="7941" max="7941" width="11.26953125" style="7" customWidth="1"/>
    <col min="7942" max="7942" width="12.54296875" style="7" customWidth="1"/>
    <col min="7943" max="7943" width="10.453125" style="7" customWidth="1"/>
    <col min="7944" max="7944" width="10" style="7" customWidth="1"/>
    <col min="7945" max="7945" width="12.453125" style="7" customWidth="1"/>
    <col min="7946" max="7946" width="77.26953125" style="7" customWidth="1"/>
    <col min="7947" max="7947" width="10.81640625" style="7" customWidth="1"/>
    <col min="7948" max="8193" width="9.1796875" style="7"/>
    <col min="8194" max="8194" width="14" style="7" customWidth="1"/>
    <col min="8195" max="8195" width="13.453125" style="7" customWidth="1"/>
    <col min="8196" max="8196" width="11.453125" style="7" customWidth="1"/>
    <col min="8197" max="8197" width="11.26953125" style="7" customWidth="1"/>
    <col min="8198" max="8198" width="12.54296875" style="7" customWidth="1"/>
    <col min="8199" max="8199" width="10.453125" style="7" customWidth="1"/>
    <col min="8200" max="8200" width="10" style="7" customWidth="1"/>
    <col min="8201" max="8201" width="12.453125" style="7" customWidth="1"/>
    <col min="8202" max="8202" width="77.26953125" style="7" customWidth="1"/>
    <col min="8203" max="8203" width="10.81640625" style="7" customWidth="1"/>
    <col min="8204" max="8449" width="9.1796875" style="7"/>
    <col min="8450" max="8450" width="14" style="7" customWidth="1"/>
    <col min="8451" max="8451" width="13.453125" style="7" customWidth="1"/>
    <col min="8452" max="8452" width="11.453125" style="7" customWidth="1"/>
    <col min="8453" max="8453" width="11.26953125" style="7" customWidth="1"/>
    <col min="8454" max="8454" width="12.54296875" style="7" customWidth="1"/>
    <col min="8455" max="8455" width="10.453125" style="7" customWidth="1"/>
    <col min="8456" max="8456" width="10" style="7" customWidth="1"/>
    <col min="8457" max="8457" width="12.453125" style="7" customWidth="1"/>
    <col min="8458" max="8458" width="77.26953125" style="7" customWidth="1"/>
    <col min="8459" max="8459" width="10.81640625" style="7" customWidth="1"/>
    <col min="8460" max="8705" width="9.1796875" style="7"/>
    <col min="8706" max="8706" width="14" style="7" customWidth="1"/>
    <col min="8707" max="8707" width="13.453125" style="7" customWidth="1"/>
    <col min="8708" max="8708" width="11.453125" style="7" customWidth="1"/>
    <col min="8709" max="8709" width="11.26953125" style="7" customWidth="1"/>
    <col min="8710" max="8710" width="12.54296875" style="7" customWidth="1"/>
    <col min="8711" max="8711" width="10.453125" style="7" customWidth="1"/>
    <col min="8712" max="8712" width="10" style="7" customWidth="1"/>
    <col min="8713" max="8713" width="12.453125" style="7" customWidth="1"/>
    <col min="8714" max="8714" width="77.26953125" style="7" customWidth="1"/>
    <col min="8715" max="8715" width="10.81640625" style="7" customWidth="1"/>
    <col min="8716" max="8961" width="9.1796875" style="7"/>
    <col min="8962" max="8962" width="14" style="7" customWidth="1"/>
    <col min="8963" max="8963" width="13.453125" style="7" customWidth="1"/>
    <col min="8964" max="8964" width="11.453125" style="7" customWidth="1"/>
    <col min="8965" max="8965" width="11.26953125" style="7" customWidth="1"/>
    <col min="8966" max="8966" width="12.54296875" style="7" customWidth="1"/>
    <col min="8967" max="8967" width="10.453125" style="7" customWidth="1"/>
    <col min="8968" max="8968" width="10" style="7" customWidth="1"/>
    <col min="8969" max="8969" width="12.453125" style="7" customWidth="1"/>
    <col min="8970" max="8970" width="77.26953125" style="7" customWidth="1"/>
    <col min="8971" max="8971" width="10.81640625" style="7" customWidth="1"/>
    <col min="8972" max="9217" width="9.1796875" style="7"/>
    <col min="9218" max="9218" width="14" style="7" customWidth="1"/>
    <col min="9219" max="9219" width="13.453125" style="7" customWidth="1"/>
    <col min="9220" max="9220" width="11.453125" style="7" customWidth="1"/>
    <col min="9221" max="9221" width="11.26953125" style="7" customWidth="1"/>
    <col min="9222" max="9222" width="12.54296875" style="7" customWidth="1"/>
    <col min="9223" max="9223" width="10.453125" style="7" customWidth="1"/>
    <col min="9224" max="9224" width="10" style="7" customWidth="1"/>
    <col min="9225" max="9225" width="12.453125" style="7" customWidth="1"/>
    <col min="9226" max="9226" width="77.26953125" style="7" customWidth="1"/>
    <col min="9227" max="9227" width="10.81640625" style="7" customWidth="1"/>
    <col min="9228" max="9473" width="9.1796875" style="7"/>
    <col min="9474" max="9474" width="14" style="7" customWidth="1"/>
    <col min="9475" max="9475" width="13.453125" style="7" customWidth="1"/>
    <col min="9476" max="9476" width="11.453125" style="7" customWidth="1"/>
    <col min="9477" max="9477" width="11.26953125" style="7" customWidth="1"/>
    <col min="9478" max="9478" width="12.54296875" style="7" customWidth="1"/>
    <col min="9479" max="9479" width="10.453125" style="7" customWidth="1"/>
    <col min="9480" max="9480" width="10" style="7" customWidth="1"/>
    <col min="9481" max="9481" width="12.453125" style="7" customWidth="1"/>
    <col min="9482" max="9482" width="77.26953125" style="7" customWidth="1"/>
    <col min="9483" max="9483" width="10.81640625" style="7" customWidth="1"/>
    <col min="9484" max="9729" width="9.1796875" style="7"/>
    <col min="9730" max="9730" width="14" style="7" customWidth="1"/>
    <col min="9731" max="9731" width="13.453125" style="7" customWidth="1"/>
    <col min="9732" max="9732" width="11.453125" style="7" customWidth="1"/>
    <col min="9733" max="9733" width="11.26953125" style="7" customWidth="1"/>
    <col min="9734" max="9734" width="12.54296875" style="7" customWidth="1"/>
    <col min="9735" max="9735" width="10.453125" style="7" customWidth="1"/>
    <col min="9736" max="9736" width="10" style="7" customWidth="1"/>
    <col min="9737" max="9737" width="12.453125" style="7" customWidth="1"/>
    <col min="9738" max="9738" width="77.26953125" style="7" customWidth="1"/>
    <col min="9739" max="9739" width="10.81640625" style="7" customWidth="1"/>
    <col min="9740" max="9985" width="9.1796875" style="7"/>
    <col min="9986" max="9986" width="14" style="7" customWidth="1"/>
    <col min="9987" max="9987" width="13.453125" style="7" customWidth="1"/>
    <col min="9988" max="9988" width="11.453125" style="7" customWidth="1"/>
    <col min="9989" max="9989" width="11.26953125" style="7" customWidth="1"/>
    <col min="9990" max="9990" width="12.54296875" style="7" customWidth="1"/>
    <col min="9991" max="9991" width="10.453125" style="7" customWidth="1"/>
    <col min="9992" max="9992" width="10" style="7" customWidth="1"/>
    <col min="9993" max="9993" width="12.453125" style="7" customWidth="1"/>
    <col min="9994" max="9994" width="77.26953125" style="7" customWidth="1"/>
    <col min="9995" max="9995" width="10.81640625" style="7" customWidth="1"/>
    <col min="9996" max="10241" width="9.1796875" style="7"/>
    <col min="10242" max="10242" width="14" style="7" customWidth="1"/>
    <col min="10243" max="10243" width="13.453125" style="7" customWidth="1"/>
    <col min="10244" max="10244" width="11.453125" style="7" customWidth="1"/>
    <col min="10245" max="10245" width="11.26953125" style="7" customWidth="1"/>
    <col min="10246" max="10246" width="12.54296875" style="7" customWidth="1"/>
    <col min="10247" max="10247" width="10.453125" style="7" customWidth="1"/>
    <col min="10248" max="10248" width="10" style="7" customWidth="1"/>
    <col min="10249" max="10249" width="12.453125" style="7" customWidth="1"/>
    <col min="10250" max="10250" width="77.26953125" style="7" customWidth="1"/>
    <col min="10251" max="10251" width="10.81640625" style="7" customWidth="1"/>
    <col min="10252" max="10497" width="9.1796875" style="7"/>
    <col min="10498" max="10498" width="14" style="7" customWidth="1"/>
    <col min="10499" max="10499" width="13.453125" style="7" customWidth="1"/>
    <col min="10500" max="10500" width="11.453125" style="7" customWidth="1"/>
    <col min="10501" max="10501" width="11.26953125" style="7" customWidth="1"/>
    <col min="10502" max="10502" width="12.54296875" style="7" customWidth="1"/>
    <col min="10503" max="10503" width="10.453125" style="7" customWidth="1"/>
    <col min="10504" max="10504" width="10" style="7" customWidth="1"/>
    <col min="10505" max="10505" width="12.453125" style="7" customWidth="1"/>
    <col min="10506" max="10506" width="77.26953125" style="7" customWidth="1"/>
    <col min="10507" max="10507" width="10.81640625" style="7" customWidth="1"/>
    <col min="10508" max="10753" width="9.1796875" style="7"/>
    <col min="10754" max="10754" width="14" style="7" customWidth="1"/>
    <col min="10755" max="10755" width="13.453125" style="7" customWidth="1"/>
    <col min="10756" max="10756" width="11.453125" style="7" customWidth="1"/>
    <col min="10757" max="10757" width="11.26953125" style="7" customWidth="1"/>
    <col min="10758" max="10758" width="12.54296875" style="7" customWidth="1"/>
    <col min="10759" max="10759" width="10.453125" style="7" customWidth="1"/>
    <col min="10760" max="10760" width="10" style="7" customWidth="1"/>
    <col min="10761" max="10761" width="12.453125" style="7" customWidth="1"/>
    <col min="10762" max="10762" width="77.26953125" style="7" customWidth="1"/>
    <col min="10763" max="10763" width="10.81640625" style="7" customWidth="1"/>
    <col min="10764" max="11009" width="9.1796875" style="7"/>
    <col min="11010" max="11010" width="14" style="7" customWidth="1"/>
    <col min="11011" max="11011" width="13.453125" style="7" customWidth="1"/>
    <col min="11012" max="11012" width="11.453125" style="7" customWidth="1"/>
    <col min="11013" max="11013" width="11.26953125" style="7" customWidth="1"/>
    <col min="11014" max="11014" width="12.54296875" style="7" customWidth="1"/>
    <col min="11015" max="11015" width="10.453125" style="7" customWidth="1"/>
    <col min="11016" max="11016" width="10" style="7" customWidth="1"/>
    <col min="11017" max="11017" width="12.453125" style="7" customWidth="1"/>
    <col min="11018" max="11018" width="77.26953125" style="7" customWidth="1"/>
    <col min="11019" max="11019" width="10.81640625" style="7" customWidth="1"/>
    <col min="11020" max="11265" width="9.1796875" style="7"/>
    <col min="11266" max="11266" width="14" style="7" customWidth="1"/>
    <col min="11267" max="11267" width="13.453125" style="7" customWidth="1"/>
    <col min="11268" max="11268" width="11.453125" style="7" customWidth="1"/>
    <col min="11269" max="11269" width="11.26953125" style="7" customWidth="1"/>
    <col min="11270" max="11270" width="12.54296875" style="7" customWidth="1"/>
    <col min="11271" max="11271" width="10.453125" style="7" customWidth="1"/>
    <col min="11272" max="11272" width="10" style="7" customWidth="1"/>
    <col min="11273" max="11273" width="12.453125" style="7" customWidth="1"/>
    <col min="11274" max="11274" width="77.26953125" style="7" customWidth="1"/>
    <col min="11275" max="11275" width="10.81640625" style="7" customWidth="1"/>
    <col min="11276" max="11521" width="9.1796875" style="7"/>
    <col min="11522" max="11522" width="14" style="7" customWidth="1"/>
    <col min="11523" max="11523" width="13.453125" style="7" customWidth="1"/>
    <col min="11524" max="11524" width="11.453125" style="7" customWidth="1"/>
    <col min="11525" max="11525" width="11.26953125" style="7" customWidth="1"/>
    <col min="11526" max="11526" width="12.54296875" style="7" customWidth="1"/>
    <col min="11527" max="11527" width="10.453125" style="7" customWidth="1"/>
    <col min="11528" max="11528" width="10" style="7" customWidth="1"/>
    <col min="11529" max="11529" width="12.453125" style="7" customWidth="1"/>
    <col min="11530" max="11530" width="77.26953125" style="7" customWidth="1"/>
    <col min="11531" max="11531" width="10.81640625" style="7" customWidth="1"/>
    <col min="11532" max="11777" width="9.1796875" style="7"/>
    <col min="11778" max="11778" width="14" style="7" customWidth="1"/>
    <col min="11779" max="11779" width="13.453125" style="7" customWidth="1"/>
    <col min="11780" max="11780" width="11.453125" style="7" customWidth="1"/>
    <col min="11781" max="11781" width="11.26953125" style="7" customWidth="1"/>
    <col min="11782" max="11782" width="12.54296875" style="7" customWidth="1"/>
    <col min="11783" max="11783" width="10.453125" style="7" customWidth="1"/>
    <col min="11784" max="11784" width="10" style="7" customWidth="1"/>
    <col min="11785" max="11785" width="12.453125" style="7" customWidth="1"/>
    <col min="11786" max="11786" width="77.26953125" style="7" customWidth="1"/>
    <col min="11787" max="11787" width="10.81640625" style="7" customWidth="1"/>
    <col min="11788" max="12033" width="9.1796875" style="7"/>
    <col min="12034" max="12034" width="14" style="7" customWidth="1"/>
    <col min="12035" max="12035" width="13.453125" style="7" customWidth="1"/>
    <col min="12036" max="12036" width="11.453125" style="7" customWidth="1"/>
    <col min="12037" max="12037" width="11.26953125" style="7" customWidth="1"/>
    <col min="12038" max="12038" width="12.54296875" style="7" customWidth="1"/>
    <col min="12039" max="12039" width="10.453125" style="7" customWidth="1"/>
    <col min="12040" max="12040" width="10" style="7" customWidth="1"/>
    <col min="12041" max="12041" width="12.453125" style="7" customWidth="1"/>
    <col min="12042" max="12042" width="77.26953125" style="7" customWidth="1"/>
    <col min="12043" max="12043" width="10.81640625" style="7" customWidth="1"/>
    <col min="12044" max="12289" width="9.1796875" style="7"/>
    <col min="12290" max="12290" width="14" style="7" customWidth="1"/>
    <col min="12291" max="12291" width="13.453125" style="7" customWidth="1"/>
    <col min="12292" max="12292" width="11.453125" style="7" customWidth="1"/>
    <col min="12293" max="12293" width="11.26953125" style="7" customWidth="1"/>
    <col min="12294" max="12294" width="12.54296875" style="7" customWidth="1"/>
    <col min="12295" max="12295" width="10.453125" style="7" customWidth="1"/>
    <col min="12296" max="12296" width="10" style="7" customWidth="1"/>
    <col min="12297" max="12297" width="12.453125" style="7" customWidth="1"/>
    <col min="12298" max="12298" width="77.26953125" style="7" customWidth="1"/>
    <col min="12299" max="12299" width="10.81640625" style="7" customWidth="1"/>
    <col min="12300" max="12545" width="9.1796875" style="7"/>
    <col min="12546" max="12546" width="14" style="7" customWidth="1"/>
    <col min="12547" max="12547" width="13.453125" style="7" customWidth="1"/>
    <col min="12548" max="12548" width="11.453125" style="7" customWidth="1"/>
    <col min="12549" max="12549" width="11.26953125" style="7" customWidth="1"/>
    <col min="12550" max="12550" width="12.54296875" style="7" customWidth="1"/>
    <col min="12551" max="12551" width="10.453125" style="7" customWidth="1"/>
    <col min="12552" max="12552" width="10" style="7" customWidth="1"/>
    <col min="12553" max="12553" width="12.453125" style="7" customWidth="1"/>
    <col min="12554" max="12554" width="77.26953125" style="7" customWidth="1"/>
    <col min="12555" max="12555" width="10.81640625" style="7" customWidth="1"/>
    <col min="12556" max="12801" width="9.1796875" style="7"/>
    <col min="12802" max="12802" width="14" style="7" customWidth="1"/>
    <col min="12803" max="12803" width="13.453125" style="7" customWidth="1"/>
    <col min="12804" max="12804" width="11.453125" style="7" customWidth="1"/>
    <col min="12805" max="12805" width="11.26953125" style="7" customWidth="1"/>
    <col min="12806" max="12806" width="12.54296875" style="7" customWidth="1"/>
    <col min="12807" max="12807" width="10.453125" style="7" customWidth="1"/>
    <col min="12808" max="12808" width="10" style="7" customWidth="1"/>
    <col min="12809" max="12809" width="12.453125" style="7" customWidth="1"/>
    <col min="12810" max="12810" width="77.26953125" style="7" customWidth="1"/>
    <col min="12811" max="12811" width="10.81640625" style="7" customWidth="1"/>
    <col min="12812" max="13057" width="9.1796875" style="7"/>
    <col min="13058" max="13058" width="14" style="7" customWidth="1"/>
    <col min="13059" max="13059" width="13.453125" style="7" customWidth="1"/>
    <col min="13060" max="13060" width="11.453125" style="7" customWidth="1"/>
    <col min="13061" max="13061" width="11.26953125" style="7" customWidth="1"/>
    <col min="13062" max="13062" width="12.54296875" style="7" customWidth="1"/>
    <col min="13063" max="13063" width="10.453125" style="7" customWidth="1"/>
    <col min="13064" max="13064" width="10" style="7" customWidth="1"/>
    <col min="13065" max="13065" width="12.453125" style="7" customWidth="1"/>
    <col min="13066" max="13066" width="77.26953125" style="7" customWidth="1"/>
    <col min="13067" max="13067" width="10.81640625" style="7" customWidth="1"/>
    <col min="13068" max="13313" width="9.1796875" style="7"/>
    <col min="13314" max="13314" width="14" style="7" customWidth="1"/>
    <col min="13315" max="13315" width="13.453125" style="7" customWidth="1"/>
    <col min="13316" max="13316" width="11.453125" style="7" customWidth="1"/>
    <col min="13317" max="13317" width="11.26953125" style="7" customWidth="1"/>
    <col min="13318" max="13318" width="12.54296875" style="7" customWidth="1"/>
    <col min="13319" max="13319" width="10.453125" style="7" customWidth="1"/>
    <col min="13320" max="13320" width="10" style="7" customWidth="1"/>
    <col min="13321" max="13321" width="12.453125" style="7" customWidth="1"/>
    <col min="13322" max="13322" width="77.26953125" style="7" customWidth="1"/>
    <col min="13323" max="13323" width="10.81640625" style="7" customWidth="1"/>
    <col min="13324" max="13569" width="9.1796875" style="7"/>
    <col min="13570" max="13570" width="14" style="7" customWidth="1"/>
    <col min="13571" max="13571" width="13.453125" style="7" customWidth="1"/>
    <col min="13572" max="13572" width="11.453125" style="7" customWidth="1"/>
    <col min="13573" max="13573" width="11.26953125" style="7" customWidth="1"/>
    <col min="13574" max="13574" width="12.54296875" style="7" customWidth="1"/>
    <col min="13575" max="13575" width="10.453125" style="7" customWidth="1"/>
    <col min="13576" max="13576" width="10" style="7" customWidth="1"/>
    <col min="13577" max="13577" width="12.453125" style="7" customWidth="1"/>
    <col min="13578" max="13578" width="77.26953125" style="7" customWidth="1"/>
    <col min="13579" max="13579" width="10.81640625" style="7" customWidth="1"/>
    <col min="13580" max="13825" width="9.1796875" style="7"/>
    <col min="13826" max="13826" width="14" style="7" customWidth="1"/>
    <col min="13827" max="13827" width="13.453125" style="7" customWidth="1"/>
    <col min="13828" max="13828" width="11.453125" style="7" customWidth="1"/>
    <col min="13829" max="13829" width="11.26953125" style="7" customWidth="1"/>
    <col min="13830" max="13830" width="12.54296875" style="7" customWidth="1"/>
    <col min="13831" max="13831" width="10.453125" style="7" customWidth="1"/>
    <col min="13832" max="13832" width="10" style="7" customWidth="1"/>
    <col min="13833" max="13833" width="12.453125" style="7" customWidth="1"/>
    <col min="13834" max="13834" width="77.26953125" style="7" customWidth="1"/>
    <col min="13835" max="13835" width="10.81640625" style="7" customWidth="1"/>
    <col min="13836" max="14081" width="9.1796875" style="7"/>
    <col min="14082" max="14082" width="14" style="7" customWidth="1"/>
    <col min="14083" max="14083" width="13.453125" style="7" customWidth="1"/>
    <col min="14084" max="14084" width="11.453125" style="7" customWidth="1"/>
    <col min="14085" max="14085" width="11.26953125" style="7" customWidth="1"/>
    <col min="14086" max="14086" width="12.54296875" style="7" customWidth="1"/>
    <col min="14087" max="14087" width="10.453125" style="7" customWidth="1"/>
    <col min="14088" max="14088" width="10" style="7" customWidth="1"/>
    <col min="14089" max="14089" width="12.453125" style="7" customWidth="1"/>
    <col min="14090" max="14090" width="77.26953125" style="7" customWidth="1"/>
    <col min="14091" max="14091" width="10.81640625" style="7" customWidth="1"/>
    <col min="14092" max="14337" width="9.1796875" style="7"/>
    <col min="14338" max="14338" width="14" style="7" customWidth="1"/>
    <col min="14339" max="14339" width="13.453125" style="7" customWidth="1"/>
    <col min="14340" max="14340" width="11.453125" style="7" customWidth="1"/>
    <col min="14341" max="14341" width="11.26953125" style="7" customWidth="1"/>
    <col min="14342" max="14342" width="12.54296875" style="7" customWidth="1"/>
    <col min="14343" max="14343" width="10.453125" style="7" customWidth="1"/>
    <col min="14344" max="14344" width="10" style="7" customWidth="1"/>
    <col min="14345" max="14345" width="12.453125" style="7" customWidth="1"/>
    <col min="14346" max="14346" width="77.26953125" style="7" customWidth="1"/>
    <col min="14347" max="14347" width="10.81640625" style="7" customWidth="1"/>
    <col min="14348" max="14593" width="9.1796875" style="7"/>
    <col min="14594" max="14594" width="14" style="7" customWidth="1"/>
    <col min="14595" max="14595" width="13.453125" style="7" customWidth="1"/>
    <col min="14596" max="14596" width="11.453125" style="7" customWidth="1"/>
    <col min="14597" max="14597" width="11.26953125" style="7" customWidth="1"/>
    <col min="14598" max="14598" width="12.54296875" style="7" customWidth="1"/>
    <col min="14599" max="14599" width="10.453125" style="7" customWidth="1"/>
    <col min="14600" max="14600" width="10" style="7" customWidth="1"/>
    <col min="14601" max="14601" width="12.453125" style="7" customWidth="1"/>
    <col min="14602" max="14602" width="77.26953125" style="7" customWidth="1"/>
    <col min="14603" max="14603" width="10.81640625" style="7" customWidth="1"/>
    <col min="14604" max="14849" width="9.1796875" style="7"/>
    <col min="14850" max="14850" width="14" style="7" customWidth="1"/>
    <col min="14851" max="14851" width="13.453125" style="7" customWidth="1"/>
    <col min="14852" max="14852" width="11.453125" style="7" customWidth="1"/>
    <col min="14853" max="14853" width="11.26953125" style="7" customWidth="1"/>
    <col min="14854" max="14854" width="12.54296875" style="7" customWidth="1"/>
    <col min="14855" max="14855" width="10.453125" style="7" customWidth="1"/>
    <col min="14856" max="14856" width="10" style="7" customWidth="1"/>
    <col min="14857" max="14857" width="12.453125" style="7" customWidth="1"/>
    <col min="14858" max="14858" width="77.26953125" style="7" customWidth="1"/>
    <col min="14859" max="14859" width="10.81640625" style="7" customWidth="1"/>
    <col min="14860" max="15105" width="9.1796875" style="7"/>
    <col min="15106" max="15106" width="14" style="7" customWidth="1"/>
    <col min="15107" max="15107" width="13.453125" style="7" customWidth="1"/>
    <col min="15108" max="15108" width="11.453125" style="7" customWidth="1"/>
    <col min="15109" max="15109" width="11.26953125" style="7" customWidth="1"/>
    <col min="15110" max="15110" width="12.54296875" style="7" customWidth="1"/>
    <col min="15111" max="15111" width="10.453125" style="7" customWidth="1"/>
    <col min="15112" max="15112" width="10" style="7" customWidth="1"/>
    <col min="15113" max="15113" width="12.453125" style="7" customWidth="1"/>
    <col min="15114" max="15114" width="77.26953125" style="7" customWidth="1"/>
    <col min="15115" max="15115" width="10.81640625" style="7" customWidth="1"/>
    <col min="15116" max="15361" width="9.1796875" style="7"/>
    <col min="15362" max="15362" width="14" style="7" customWidth="1"/>
    <col min="15363" max="15363" width="13.453125" style="7" customWidth="1"/>
    <col min="15364" max="15364" width="11.453125" style="7" customWidth="1"/>
    <col min="15365" max="15365" width="11.26953125" style="7" customWidth="1"/>
    <col min="15366" max="15366" width="12.54296875" style="7" customWidth="1"/>
    <col min="15367" max="15367" width="10.453125" style="7" customWidth="1"/>
    <col min="15368" max="15368" width="10" style="7" customWidth="1"/>
    <col min="15369" max="15369" width="12.453125" style="7" customWidth="1"/>
    <col min="15370" max="15370" width="77.26953125" style="7" customWidth="1"/>
    <col min="15371" max="15371" width="10.81640625" style="7" customWidth="1"/>
    <col min="15372" max="15617" width="9.1796875" style="7"/>
    <col min="15618" max="15618" width="14" style="7" customWidth="1"/>
    <col min="15619" max="15619" width="13.453125" style="7" customWidth="1"/>
    <col min="15620" max="15620" width="11.453125" style="7" customWidth="1"/>
    <col min="15621" max="15621" width="11.26953125" style="7" customWidth="1"/>
    <col min="15622" max="15622" width="12.54296875" style="7" customWidth="1"/>
    <col min="15623" max="15623" width="10.453125" style="7" customWidth="1"/>
    <col min="15624" max="15624" width="10" style="7" customWidth="1"/>
    <col min="15625" max="15625" width="12.453125" style="7" customWidth="1"/>
    <col min="15626" max="15626" width="77.26953125" style="7" customWidth="1"/>
    <col min="15627" max="15627" width="10.81640625" style="7" customWidth="1"/>
    <col min="15628" max="15873" width="9.1796875" style="7"/>
    <col min="15874" max="15874" width="14" style="7" customWidth="1"/>
    <col min="15875" max="15875" width="13.453125" style="7" customWidth="1"/>
    <col min="15876" max="15876" width="11.453125" style="7" customWidth="1"/>
    <col min="15877" max="15877" width="11.26953125" style="7" customWidth="1"/>
    <col min="15878" max="15878" width="12.54296875" style="7" customWidth="1"/>
    <col min="15879" max="15879" width="10.453125" style="7" customWidth="1"/>
    <col min="15880" max="15880" width="10" style="7" customWidth="1"/>
    <col min="15881" max="15881" width="12.453125" style="7" customWidth="1"/>
    <col min="15882" max="15882" width="77.26953125" style="7" customWidth="1"/>
    <col min="15883" max="15883" width="10.81640625" style="7" customWidth="1"/>
    <col min="15884" max="16129" width="9.1796875" style="7"/>
    <col min="16130" max="16130" width="14" style="7" customWidth="1"/>
    <col min="16131" max="16131" width="13.453125" style="7" customWidth="1"/>
    <col min="16132" max="16132" width="11.453125" style="7" customWidth="1"/>
    <col min="16133" max="16133" width="11.26953125" style="7" customWidth="1"/>
    <col min="16134" max="16134" width="12.54296875" style="7" customWidth="1"/>
    <col min="16135" max="16135" width="10.453125" style="7" customWidth="1"/>
    <col min="16136" max="16136" width="10" style="7" customWidth="1"/>
    <col min="16137" max="16137" width="12.453125" style="7" customWidth="1"/>
    <col min="16138" max="16138" width="77.26953125" style="7" customWidth="1"/>
    <col min="16139" max="16139" width="10.81640625" style="7" customWidth="1"/>
    <col min="16140" max="16384" width="9.1796875" style="7"/>
  </cols>
  <sheetData>
    <row r="1" spans="1:256" s="129" customFormat="1" ht="20" x14ac:dyDescent="0.4">
      <c r="A1" s="330" t="s">
        <v>562</v>
      </c>
      <c r="B1" s="222"/>
      <c r="C1" s="223"/>
      <c r="D1" s="224"/>
      <c r="E1" s="224"/>
      <c r="F1" s="224"/>
      <c r="G1" s="224"/>
      <c r="H1" s="224"/>
      <c r="I1" s="224"/>
      <c r="J1" s="225"/>
      <c r="K1" s="226"/>
    </row>
    <row r="2" spans="1:256" s="129" customFormat="1" x14ac:dyDescent="0.25">
      <c r="C2" s="224"/>
      <c r="D2" s="224"/>
      <c r="E2" s="224"/>
      <c r="F2" s="224"/>
      <c r="G2" s="224"/>
      <c r="H2" s="224"/>
      <c r="I2" s="224"/>
      <c r="J2" s="225"/>
      <c r="K2" s="226"/>
    </row>
    <row r="3" spans="1:256" ht="13" x14ac:dyDescent="0.3">
      <c r="A3" s="240" t="s">
        <v>282</v>
      </c>
      <c r="B3" s="241"/>
      <c r="C3" s="242" t="s">
        <v>283</v>
      </c>
      <c r="D3" s="242">
        <v>30</v>
      </c>
      <c r="E3" s="242">
        <v>60</v>
      </c>
      <c r="F3" s="242">
        <v>90</v>
      </c>
      <c r="G3" s="242">
        <v>120</v>
      </c>
      <c r="H3" s="243"/>
      <c r="I3" s="242" t="s">
        <v>284</v>
      </c>
      <c r="J3" s="244" t="s">
        <v>285</v>
      </c>
    </row>
    <row r="4" spans="1:256" x14ac:dyDescent="0.25">
      <c r="A4" s="252"/>
      <c r="B4" s="249"/>
      <c r="C4" s="254"/>
      <c r="D4" s="254"/>
      <c r="E4" s="254"/>
      <c r="F4" s="254"/>
      <c r="G4" s="254"/>
      <c r="H4" s="254"/>
      <c r="I4" s="254"/>
      <c r="J4" s="246"/>
    </row>
    <row r="5" spans="1:256" ht="25.5" x14ac:dyDescent="0.3">
      <c r="A5" s="248" t="s">
        <v>286</v>
      </c>
      <c r="B5" s="249"/>
      <c r="C5" s="253">
        <v>50164</v>
      </c>
      <c r="D5" s="253">
        <v>24000</v>
      </c>
      <c r="E5" s="253">
        <v>0</v>
      </c>
      <c r="F5" s="253">
        <v>0</v>
      </c>
      <c r="G5" s="253">
        <v>15000</v>
      </c>
      <c r="H5" s="254"/>
      <c r="I5" s="254">
        <f t="shared" ref="I5:I9" si="0">SUM(C5:H5)</f>
        <v>89164</v>
      </c>
      <c r="J5" s="246" t="s">
        <v>563</v>
      </c>
    </row>
    <row r="6" spans="1:256" ht="38" x14ac:dyDescent="0.3">
      <c r="A6" s="251" t="s">
        <v>565</v>
      </c>
      <c r="B6" s="249"/>
      <c r="C6" s="259"/>
      <c r="D6" s="259">
        <v>-22340</v>
      </c>
      <c r="E6" s="259"/>
      <c r="F6" s="259"/>
      <c r="G6" s="259"/>
      <c r="H6" s="260"/>
      <c r="I6" s="260">
        <f>SUM(C6:H6)</f>
        <v>-22340</v>
      </c>
      <c r="J6" s="246" t="s">
        <v>564</v>
      </c>
    </row>
    <row r="7" spans="1:256" s="15" customFormat="1" ht="13" x14ac:dyDescent="0.3">
      <c r="A7" s="247" t="s">
        <v>287</v>
      </c>
      <c r="B7" s="255"/>
      <c r="C7" s="262">
        <f t="shared" ref="C7:I7" si="1">SUM(C5:C6)</f>
        <v>50164</v>
      </c>
      <c r="D7" s="262">
        <f t="shared" si="1"/>
        <v>1660</v>
      </c>
      <c r="E7" s="262">
        <f t="shared" si="1"/>
        <v>0</v>
      </c>
      <c r="F7" s="262">
        <f t="shared" si="1"/>
        <v>0</v>
      </c>
      <c r="G7" s="262">
        <f t="shared" si="1"/>
        <v>15000</v>
      </c>
      <c r="H7" s="262">
        <f t="shared" si="1"/>
        <v>0</v>
      </c>
      <c r="I7" s="262">
        <f t="shared" si="1"/>
        <v>66824</v>
      </c>
      <c r="J7" s="245"/>
      <c r="K7" s="238"/>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row>
    <row r="8" spans="1:256" s="15" customFormat="1" ht="13" x14ac:dyDescent="0.3">
      <c r="A8" s="247"/>
      <c r="B8" s="255"/>
      <c r="C8" s="258"/>
      <c r="D8" s="258"/>
      <c r="E8" s="258"/>
      <c r="F8" s="258"/>
      <c r="G8" s="258"/>
      <c r="H8" s="261"/>
      <c r="I8" s="261"/>
      <c r="J8" s="245"/>
      <c r="K8" s="238"/>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row>
    <row r="9" spans="1:256" ht="13" x14ac:dyDescent="0.3">
      <c r="A9" s="247" t="s">
        <v>288</v>
      </c>
      <c r="B9" s="256"/>
      <c r="C9" s="253">
        <v>0</v>
      </c>
      <c r="D9" s="253">
        <v>0</v>
      </c>
      <c r="E9" s="253">
        <v>0</v>
      </c>
      <c r="F9" s="253">
        <v>0</v>
      </c>
      <c r="G9" s="253">
        <v>0</v>
      </c>
      <c r="H9" s="254"/>
      <c r="I9" s="254">
        <f t="shared" si="0"/>
        <v>0</v>
      </c>
      <c r="J9" s="246"/>
    </row>
    <row r="10" spans="1:256" ht="13" x14ac:dyDescent="0.3">
      <c r="A10" s="251" t="s">
        <v>565</v>
      </c>
      <c r="B10" s="249"/>
      <c r="C10" s="259"/>
      <c r="D10" s="259"/>
      <c r="E10" s="259"/>
      <c r="F10" s="259"/>
      <c r="G10" s="259"/>
      <c r="H10" s="260"/>
      <c r="I10" s="260">
        <f>SUM(C10:G10)</f>
        <v>0</v>
      </c>
      <c r="J10" s="246"/>
    </row>
    <row r="11" spans="1:256" s="15" customFormat="1" ht="13" x14ac:dyDescent="0.3">
      <c r="A11" s="247" t="s">
        <v>287</v>
      </c>
      <c r="B11" s="255"/>
      <c r="C11" s="262">
        <f>SUM(C9:C10)</f>
        <v>0</v>
      </c>
      <c r="D11" s="262">
        <f t="shared" ref="D11:I11" si="2">SUM(D9:D10)</f>
        <v>0</v>
      </c>
      <c r="E11" s="262">
        <f t="shared" si="2"/>
        <v>0</v>
      </c>
      <c r="F11" s="262">
        <f t="shared" si="2"/>
        <v>0</v>
      </c>
      <c r="G11" s="262">
        <f t="shared" si="2"/>
        <v>0</v>
      </c>
      <c r="H11" s="262">
        <f t="shared" si="2"/>
        <v>0</v>
      </c>
      <c r="I11" s="262">
        <f t="shared" si="2"/>
        <v>0</v>
      </c>
      <c r="J11" s="245"/>
      <c r="K11" s="238"/>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IV11" s="17">
        <f>SUM(I11)</f>
        <v>0</v>
      </c>
    </row>
    <row r="12" spans="1:256" s="15" customFormat="1" ht="13" x14ac:dyDescent="0.3">
      <c r="A12" s="247"/>
      <c r="B12" s="255"/>
      <c r="C12" s="258"/>
      <c r="D12" s="258"/>
      <c r="E12" s="258"/>
      <c r="F12" s="258"/>
      <c r="G12" s="258"/>
      <c r="H12" s="261"/>
      <c r="I12" s="261"/>
      <c r="J12" s="245"/>
      <c r="K12" s="238"/>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row>
    <row r="13" spans="1:256" ht="13" x14ac:dyDescent="0.3">
      <c r="A13" s="248" t="s">
        <v>289</v>
      </c>
      <c r="B13" s="249"/>
      <c r="C13" s="253">
        <f>13542</f>
        <v>13542</v>
      </c>
      <c r="D13" s="253">
        <v>500</v>
      </c>
      <c r="E13" s="253">
        <v>13</v>
      </c>
      <c r="F13" s="253">
        <v>0</v>
      </c>
      <c r="G13" s="253">
        <v>0</v>
      </c>
      <c r="H13" s="254"/>
      <c r="I13" s="254">
        <f>SUM(C13:H13)</f>
        <v>14055</v>
      </c>
      <c r="J13" s="246" t="s">
        <v>566</v>
      </c>
    </row>
    <row r="14" spans="1:256" ht="13" x14ac:dyDescent="0.3">
      <c r="A14" s="251" t="s">
        <v>565</v>
      </c>
      <c r="B14" s="249"/>
      <c r="C14" s="259"/>
      <c r="D14" s="259"/>
      <c r="E14" s="259"/>
      <c r="F14" s="259"/>
      <c r="G14" s="259"/>
      <c r="H14" s="260"/>
      <c r="I14" s="260">
        <f>SUM(C14:G14)</f>
        <v>0</v>
      </c>
      <c r="J14" s="246"/>
    </row>
    <row r="15" spans="1:256" s="15" customFormat="1" ht="13" x14ac:dyDescent="0.3">
      <c r="A15" s="247" t="s">
        <v>287</v>
      </c>
      <c r="B15" s="255"/>
      <c r="C15" s="262">
        <f>SUM(C13:C14)</f>
        <v>13542</v>
      </c>
      <c r="D15" s="262">
        <f t="shared" ref="D15:I15" si="3">SUM(D13:D14)</f>
        <v>500</v>
      </c>
      <c r="E15" s="262">
        <f t="shared" si="3"/>
        <v>13</v>
      </c>
      <c r="F15" s="262">
        <f t="shared" si="3"/>
        <v>0</v>
      </c>
      <c r="G15" s="262">
        <f t="shared" si="3"/>
        <v>0</v>
      </c>
      <c r="H15" s="262">
        <f t="shared" si="3"/>
        <v>0</v>
      </c>
      <c r="I15" s="262">
        <f t="shared" si="3"/>
        <v>14055</v>
      </c>
      <c r="J15" s="245"/>
      <c r="K15" s="226"/>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row>
    <row r="16" spans="1:256" s="15" customFormat="1" ht="13" x14ac:dyDescent="0.3">
      <c r="A16" s="247"/>
      <c r="B16" s="255"/>
      <c r="C16" s="258"/>
      <c r="D16" s="258"/>
      <c r="E16" s="258"/>
      <c r="F16" s="258"/>
      <c r="G16" s="258"/>
      <c r="H16" s="261"/>
      <c r="I16" s="261"/>
      <c r="J16" s="245"/>
      <c r="K16" s="226"/>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row>
    <row r="17" spans="1:49" ht="38" x14ac:dyDescent="0.3">
      <c r="A17" s="248" t="s">
        <v>290</v>
      </c>
      <c r="B17" s="249"/>
      <c r="C17" s="253">
        <v>0</v>
      </c>
      <c r="D17" s="253">
        <v>0</v>
      </c>
      <c r="E17" s="253">
        <v>15024</v>
      </c>
      <c r="F17" s="253">
        <v>17000</v>
      </c>
      <c r="G17" s="253">
        <v>3456</v>
      </c>
      <c r="H17" s="254"/>
      <c r="I17" s="254">
        <f>SUM(C17:H17)</f>
        <v>35480</v>
      </c>
      <c r="J17" s="246" t="s">
        <v>567</v>
      </c>
    </row>
    <row r="18" spans="1:49" ht="13" x14ac:dyDescent="0.3">
      <c r="A18" s="251" t="s">
        <v>565</v>
      </c>
      <c r="B18" s="249"/>
      <c r="C18" s="259"/>
      <c r="D18" s="259"/>
      <c r="E18" s="259"/>
      <c r="F18" s="259"/>
      <c r="G18" s="259"/>
      <c r="H18" s="260"/>
      <c r="I18" s="260">
        <f>SUM(C18:G18)</f>
        <v>0</v>
      </c>
      <c r="J18" s="246"/>
    </row>
    <row r="19" spans="1:49" s="15" customFormat="1" ht="13" x14ac:dyDescent="0.3">
      <c r="A19" s="247" t="s">
        <v>287</v>
      </c>
      <c r="B19" s="255"/>
      <c r="C19" s="262">
        <f>SUM(C17:C18)</f>
        <v>0</v>
      </c>
      <c r="D19" s="262">
        <f t="shared" ref="D19:I19" si="4">SUM(D17:D18)</f>
        <v>0</v>
      </c>
      <c r="E19" s="262">
        <f t="shared" si="4"/>
        <v>15024</v>
      </c>
      <c r="F19" s="262">
        <f t="shared" si="4"/>
        <v>17000</v>
      </c>
      <c r="G19" s="262">
        <f t="shared" si="4"/>
        <v>3456</v>
      </c>
      <c r="H19" s="262">
        <f t="shared" si="4"/>
        <v>0</v>
      </c>
      <c r="I19" s="262">
        <f t="shared" si="4"/>
        <v>35480</v>
      </c>
      <c r="J19" s="245"/>
      <c r="K19" s="238"/>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row>
    <row r="20" spans="1:49" s="15" customFormat="1" ht="13" x14ac:dyDescent="0.3">
      <c r="A20" s="247"/>
      <c r="B20" s="255"/>
      <c r="C20" s="258"/>
      <c r="D20" s="258"/>
      <c r="E20" s="258"/>
      <c r="F20" s="258"/>
      <c r="G20" s="258"/>
      <c r="H20" s="261"/>
      <c r="I20" s="261"/>
      <c r="J20" s="245"/>
      <c r="K20" s="238"/>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row>
    <row r="21" spans="1:49" s="15" customFormat="1" ht="13" x14ac:dyDescent="0.3">
      <c r="A21" s="247"/>
      <c r="B21" s="255"/>
      <c r="C21" s="263"/>
      <c r="D21" s="263"/>
      <c r="E21" s="263"/>
      <c r="F21" s="263"/>
      <c r="G21" s="263"/>
      <c r="H21" s="264"/>
      <c r="I21" s="264"/>
      <c r="J21" s="245"/>
      <c r="K21" s="238"/>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row>
    <row r="22" spans="1:49" s="15" customFormat="1" ht="13" x14ac:dyDescent="0.3">
      <c r="A22" s="247" t="s">
        <v>291</v>
      </c>
      <c r="B22" s="255"/>
      <c r="C22" s="262">
        <f t="shared" ref="C22:I23" si="5">SUM(C5+C9+C13+C17)</f>
        <v>63706</v>
      </c>
      <c r="D22" s="262">
        <f t="shared" si="5"/>
        <v>24500</v>
      </c>
      <c r="E22" s="262">
        <f t="shared" si="5"/>
        <v>15037</v>
      </c>
      <c r="F22" s="262">
        <f t="shared" si="5"/>
        <v>17000</v>
      </c>
      <c r="G22" s="262">
        <f t="shared" si="5"/>
        <v>18456</v>
      </c>
      <c r="H22" s="262">
        <f t="shared" si="5"/>
        <v>0</v>
      </c>
      <c r="I22" s="262">
        <f t="shared" si="5"/>
        <v>138699</v>
      </c>
      <c r="J22" s="245"/>
      <c r="K22" s="238"/>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row>
    <row r="23" spans="1:49" s="15" customFormat="1" ht="13.5" thickBot="1" x14ac:dyDescent="0.35">
      <c r="A23" s="250" t="s">
        <v>292</v>
      </c>
      <c r="B23" s="250"/>
      <c r="C23" s="265">
        <f t="shared" si="5"/>
        <v>0</v>
      </c>
      <c r="D23" s="265">
        <f t="shared" si="5"/>
        <v>-22340</v>
      </c>
      <c r="E23" s="265">
        <f t="shared" si="5"/>
        <v>0</v>
      </c>
      <c r="F23" s="265">
        <f t="shared" si="5"/>
        <v>0</v>
      </c>
      <c r="G23" s="265">
        <f t="shared" si="5"/>
        <v>0</v>
      </c>
      <c r="H23" s="265">
        <f t="shared" si="5"/>
        <v>0</v>
      </c>
      <c r="I23" s="265">
        <f t="shared" si="5"/>
        <v>-22340</v>
      </c>
      <c r="J23" s="245"/>
      <c r="K23" s="238"/>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row>
    <row r="24" spans="1:49" ht="14" thickTop="1" thickBot="1" x14ac:dyDescent="0.35">
      <c r="A24" s="248" t="s">
        <v>293</v>
      </c>
      <c r="B24" s="249"/>
      <c r="C24" s="257">
        <f>SUM(C22:C23)</f>
        <v>63706</v>
      </c>
      <c r="D24" s="257">
        <f t="shared" ref="D24:I24" si="6">SUM(D22:D23)</f>
        <v>2160</v>
      </c>
      <c r="E24" s="257">
        <f t="shared" si="6"/>
        <v>15037</v>
      </c>
      <c r="F24" s="257">
        <f t="shared" si="6"/>
        <v>17000</v>
      </c>
      <c r="G24" s="257">
        <f t="shared" si="6"/>
        <v>18456</v>
      </c>
      <c r="H24" s="257">
        <f t="shared" si="6"/>
        <v>0</v>
      </c>
      <c r="I24" s="257">
        <f t="shared" si="6"/>
        <v>116359</v>
      </c>
      <c r="J24" s="245"/>
      <c r="K24" s="231"/>
    </row>
    <row r="25" spans="1:49" s="129" customFormat="1" ht="13.5" thickTop="1" x14ac:dyDescent="0.3">
      <c r="C25" s="224"/>
      <c r="D25" s="224"/>
      <c r="E25" s="224"/>
      <c r="F25" s="224"/>
      <c r="G25" s="224"/>
      <c r="H25" s="224"/>
      <c r="I25" s="224"/>
      <c r="J25" s="227"/>
      <c r="K25" s="228"/>
    </row>
    <row r="26" spans="1:49" s="129" customFormat="1" ht="13" x14ac:dyDescent="0.3">
      <c r="A26" s="229"/>
      <c r="C26" s="230"/>
      <c r="D26" s="230"/>
      <c r="E26" s="230"/>
      <c r="F26" s="230"/>
      <c r="G26" s="230"/>
      <c r="H26" s="230"/>
      <c r="I26" s="224"/>
      <c r="J26" s="227"/>
      <c r="K26" s="231"/>
      <c r="L26" s="232"/>
    </row>
    <row r="27" spans="1:49" s="129" customFormat="1" x14ac:dyDescent="0.25">
      <c r="C27" s="230"/>
      <c r="D27" s="230"/>
      <c r="E27" s="230"/>
      <c r="F27" s="230"/>
      <c r="G27" s="230"/>
      <c r="H27" s="224"/>
      <c r="I27" s="224"/>
      <c r="J27" s="225"/>
      <c r="K27" s="228"/>
    </row>
    <row r="28" spans="1:49" s="129" customFormat="1" ht="13" x14ac:dyDescent="0.3">
      <c r="A28" s="229"/>
      <c r="C28" s="230"/>
      <c r="D28" s="230"/>
      <c r="E28" s="230"/>
      <c r="F28" s="230"/>
      <c r="G28" s="230"/>
      <c r="H28" s="224"/>
      <c r="I28" s="224"/>
      <c r="J28" s="225"/>
      <c r="K28" s="228"/>
    </row>
    <row r="29" spans="1:49" s="129" customFormat="1" x14ac:dyDescent="0.25">
      <c r="C29" s="230"/>
      <c r="D29" s="230"/>
      <c r="E29" s="230"/>
      <c r="F29" s="230"/>
      <c r="G29" s="230"/>
      <c r="H29" s="224"/>
      <c r="I29" s="224"/>
      <c r="J29" s="225"/>
      <c r="K29" s="228"/>
    </row>
    <row r="30" spans="1:49" s="129" customFormat="1" ht="13" x14ac:dyDescent="0.3">
      <c r="A30" s="229"/>
      <c r="C30" s="224"/>
      <c r="D30" s="224"/>
      <c r="E30" s="224"/>
      <c r="F30" s="224"/>
      <c r="G30" s="224"/>
      <c r="H30" s="224"/>
      <c r="I30" s="224"/>
      <c r="J30" s="225"/>
      <c r="K30" s="228"/>
    </row>
    <row r="31" spans="1:49" s="129" customFormat="1" ht="13" x14ac:dyDescent="0.3">
      <c r="A31" s="229"/>
      <c r="C31" s="233"/>
      <c r="D31" s="233"/>
      <c r="E31" s="233"/>
      <c r="F31" s="233"/>
      <c r="G31" s="233"/>
      <c r="H31" s="233"/>
      <c r="I31" s="233"/>
      <c r="J31" s="227"/>
      <c r="K31" s="228"/>
    </row>
    <row r="32" spans="1:49" s="129" customFormat="1" ht="13" x14ac:dyDescent="0.3">
      <c r="C32" s="224"/>
      <c r="D32" s="224"/>
      <c r="E32" s="224"/>
      <c r="F32" s="224"/>
      <c r="G32" s="224"/>
      <c r="H32" s="224"/>
      <c r="I32" s="224"/>
      <c r="J32" s="225"/>
      <c r="K32" s="228"/>
      <c r="L32" s="229"/>
    </row>
    <row r="33" spans="1:15" s="129" customFormat="1" ht="13" x14ac:dyDescent="0.3">
      <c r="A33" s="229"/>
      <c r="C33" s="224"/>
      <c r="D33" s="224"/>
      <c r="E33" s="224"/>
      <c r="F33" s="224"/>
      <c r="G33" s="224"/>
      <c r="H33" s="224"/>
      <c r="I33" s="224"/>
      <c r="J33" s="225"/>
      <c r="K33" s="228"/>
    </row>
    <row r="34" spans="1:15" s="129" customFormat="1" x14ac:dyDescent="0.25">
      <c r="C34" s="224"/>
      <c r="D34" s="224"/>
      <c r="E34" s="224"/>
      <c r="F34" s="224"/>
      <c r="G34" s="224"/>
      <c r="H34" s="224"/>
      <c r="I34" s="224"/>
      <c r="J34" s="225"/>
      <c r="K34" s="228"/>
      <c r="L34" s="234"/>
    </row>
    <row r="35" spans="1:15" s="129" customFormat="1" ht="13" x14ac:dyDescent="0.3">
      <c r="A35" s="229"/>
      <c r="C35" s="224"/>
      <c r="D35" s="224"/>
      <c r="E35" s="224"/>
      <c r="F35" s="224"/>
      <c r="G35" s="224"/>
      <c r="H35" s="224"/>
      <c r="I35" s="224"/>
      <c r="J35" s="225"/>
      <c r="K35" s="228"/>
      <c r="L35" s="234"/>
    </row>
    <row r="36" spans="1:15" s="129" customFormat="1" x14ac:dyDescent="0.25">
      <c r="C36" s="224"/>
      <c r="D36" s="224"/>
      <c r="E36" s="224"/>
      <c r="F36" s="224"/>
      <c r="G36" s="224"/>
      <c r="H36" s="224"/>
      <c r="I36" s="224"/>
      <c r="J36" s="225"/>
      <c r="K36" s="228"/>
    </row>
    <row r="37" spans="1:15" s="129" customFormat="1" x14ac:dyDescent="0.25">
      <c r="C37" s="224"/>
      <c r="D37" s="224"/>
      <c r="E37" s="224"/>
      <c r="F37" s="224"/>
      <c r="G37" s="224"/>
      <c r="H37" s="224"/>
      <c r="I37" s="224"/>
      <c r="J37" s="225"/>
      <c r="K37" s="228"/>
    </row>
    <row r="38" spans="1:15" s="129" customFormat="1" ht="13" x14ac:dyDescent="0.3">
      <c r="A38" s="229"/>
      <c r="C38" s="233"/>
      <c r="D38" s="233"/>
      <c r="E38" s="233"/>
      <c r="F38" s="233"/>
      <c r="G38" s="233"/>
      <c r="H38" s="233"/>
      <c r="I38" s="233"/>
      <c r="J38" s="227"/>
      <c r="K38" s="228"/>
    </row>
    <row r="39" spans="1:15" s="129" customFormat="1" x14ac:dyDescent="0.25">
      <c r="C39" s="224"/>
      <c r="D39" s="224"/>
      <c r="E39" s="224"/>
      <c r="F39" s="224"/>
      <c r="G39" s="224"/>
      <c r="H39" s="224"/>
      <c r="I39" s="224"/>
      <c r="J39" s="225"/>
      <c r="K39" s="228"/>
    </row>
    <row r="40" spans="1:15" s="129" customFormat="1" x14ac:dyDescent="0.25">
      <c r="C40" s="230"/>
      <c r="D40" s="230"/>
      <c r="E40" s="230"/>
      <c r="F40" s="230"/>
      <c r="G40" s="230"/>
      <c r="H40" s="230"/>
      <c r="I40" s="224"/>
      <c r="J40" s="225"/>
      <c r="K40" s="228"/>
    </row>
    <row r="41" spans="1:15" s="129" customFormat="1" x14ac:dyDescent="0.25">
      <c r="C41" s="230"/>
      <c r="D41" s="230"/>
      <c r="E41" s="230"/>
      <c r="F41" s="230"/>
      <c r="G41" s="230"/>
      <c r="H41" s="224"/>
      <c r="I41" s="224"/>
      <c r="J41" s="225"/>
      <c r="K41" s="228"/>
    </row>
    <row r="42" spans="1:15" s="129" customFormat="1" x14ac:dyDescent="0.25">
      <c r="C42" s="230"/>
      <c r="D42" s="230"/>
      <c r="E42" s="230"/>
      <c r="F42" s="230"/>
      <c r="G42" s="230"/>
      <c r="H42" s="224"/>
      <c r="I42" s="224"/>
      <c r="J42" s="225"/>
      <c r="K42" s="228"/>
    </row>
    <row r="43" spans="1:15" s="129" customFormat="1" x14ac:dyDescent="0.25">
      <c r="C43" s="230"/>
      <c r="D43" s="224"/>
      <c r="E43" s="224"/>
      <c r="F43" s="224"/>
      <c r="G43" s="224"/>
      <c r="H43" s="224"/>
      <c r="I43" s="224"/>
      <c r="J43" s="225"/>
      <c r="K43" s="228"/>
    </row>
    <row r="44" spans="1:15" s="129" customFormat="1" ht="13" x14ac:dyDescent="0.3">
      <c r="A44" s="229"/>
      <c r="C44" s="224"/>
      <c r="D44" s="224"/>
      <c r="E44" s="224"/>
      <c r="F44" s="224"/>
      <c r="G44" s="224"/>
      <c r="H44" s="224"/>
      <c r="I44" s="224"/>
      <c r="J44" s="225"/>
      <c r="K44" s="228"/>
    </row>
    <row r="45" spans="1:15" s="129" customFormat="1" x14ac:dyDescent="0.25">
      <c r="C45" s="224"/>
      <c r="D45" s="224"/>
      <c r="E45" s="224"/>
      <c r="F45" s="224"/>
      <c r="G45" s="224"/>
      <c r="H45" s="224"/>
      <c r="I45" s="224"/>
      <c r="J45" s="225"/>
      <c r="K45" s="228"/>
    </row>
    <row r="46" spans="1:15" s="129" customFormat="1" ht="13" x14ac:dyDescent="0.3">
      <c r="C46" s="235"/>
      <c r="D46" s="235"/>
      <c r="E46" s="235"/>
      <c r="F46" s="235"/>
      <c r="G46" s="235"/>
      <c r="H46" s="235"/>
      <c r="I46" s="235"/>
      <c r="J46" s="225"/>
      <c r="K46" s="236"/>
      <c r="L46" s="236"/>
      <c r="M46" s="236"/>
    </row>
    <row r="47" spans="1:15" s="129" customFormat="1" x14ac:dyDescent="0.25">
      <c r="C47" s="224"/>
      <c r="D47" s="224"/>
      <c r="E47" s="224"/>
      <c r="F47" s="224"/>
      <c r="G47" s="224"/>
      <c r="H47" s="224"/>
      <c r="I47" s="224"/>
      <c r="J47" s="225"/>
      <c r="O47" s="234"/>
    </row>
    <row r="48" spans="1:15" s="129" customFormat="1" x14ac:dyDescent="0.25">
      <c r="C48" s="224"/>
      <c r="D48" s="230"/>
      <c r="E48" s="230"/>
      <c r="F48" s="230"/>
      <c r="G48" s="230"/>
      <c r="H48" s="224"/>
      <c r="I48" s="230"/>
      <c r="J48" s="225"/>
      <c r="K48" s="234"/>
      <c r="L48" s="237"/>
      <c r="M48" s="237"/>
    </row>
    <row r="49" spans="3:13" s="129" customFormat="1" x14ac:dyDescent="0.25">
      <c r="C49" s="224"/>
      <c r="D49" s="230"/>
      <c r="E49" s="230"/>
      <c r="F49" s="230"/>
      <c r="G49" s="230"/>
      <c r="H49" s="224"/>
      <c r="I49" s="230"/>
      <c r="J49" s="225"/>
      <c r="K49" s="234"/>
      <c r="L49" s="237"/>
      <c r="M49" s="237"/>
    </row>
    <row r="50" spans="3:13" s="129" customFormat="1" x14ac:dyDescent="0.25">
      <c r="C50" s="224"/>
      <c r="D50" s="230"/>
      <c r="E50" s="230"/>
      <c r="F50" s="230"/>
      <c r="G50" s="230"/>
      <c r="H50" s="224"/>
      <c r="I50" s="230"/>
      <c r="J50" s="225"/>
      <c r="K50" s="234"/>
      <c r="L50" s="237"/>
      <c r="M50" s="237"/>
    </row>
    <row r="51" spans="3:13" s="129" customFormat="1" x14ac:dyDescent="0.25">
      <c r="C51" s="224"/>
      <c r="D51" s="230"/>
      <c r="E51" s="230"/>
      <c r="F51" s="230"/>
      <c r="G51" s="230"/>
      <c r="H51" s="224"/>
      <c r="I51" s="230"/>
      <c r="J51" s="225"/>
      <c r="K51" s="234"/>
      <c r="L51" s="237"/>
      <c r="M51" s="237"/>
    </row>
    <row r="52" spans="3:13" s="129" customFormat="1" x14ac:dyDescent="0.25">
      <c r="C52" s="224"/>
      <c r="D52" s="230"/>
      <c r="E52" s="230"/>
      <c r="F52" s="230"/>
      <c r="G52" s="230"/>
      <c r="H52" s="224"/>
      <c r="I52" s="230"/>
      <c r="J52" s="225"/>
      <c r="K52" s="234"/>
      <c r="L52" s="237"/>
      <c r="M52" s="237"/>
    </row>
    <row r="53" spans="3:13" s="129" customFormat="1" x14ac:dyDescent="0.25">
      <c r="C53" s="224"/>
      <c r="D53" s="230"/>
      <c r="E53" s="230"/>
      <c r="F53" s="230"/>
      <c r="G53" s="230"/>
      <c r="H53" s="224"/>
      <c r="I53" s="230"/>
      <c r="J53" s="225"/>
      <c r="K53" s="234"/>
      <c r="L53" s="237"/>
      <c r="M53" s="237"/>
    </row>
    <row r="54" spans="3:13" s="129" customFormat="1" x14ac:dyDescent="0.25">
      <c r="C54" s="224"/>
      <c r="D54" s="230"/>
      <c r="E54" s="230"/>
      <c r="F54" s="230"/>
      <c r="G54" s="230"/>
      <c r="H54" s="224"/>
      <c r="I54" s="230"/>
      <c r="J54" s="225"/>
      <c r="K54" s="234"/>
      <c r="L54" s="237"/>
      <c r="M54" s="237"/>
    </row>
    <row r="55" spans="3:13" s="129" customFormat="1" x14ac:dyDescent="0.25">
      <c r="C55" s="224"/>
      <c r="D55" s="230"/>
      <c r="E55" s="230"/>
      <c r="F55" s="230"/>
      <c r="G55" s="230"/>
      <c r="H55" s="224"/>
      <c r="I55" s="230"/>
      <c r="J55" s="225"/>
      <c r="K55" s="234"/>
      <c r="L55" s="237"/>
      <c r="M55" s="237"/>
    </row>
    <row r="56" spans="3:13" s="129" customFormat="1" x14ac:dyDescent="0.25">
      <c r="C56" s="224"/>
      <c r="D56" s="230"/>
      <c r="E56" s="230"/>
      <c r="F56" s="230"/>
      <c r="G56" s="230"/>
      <c r="H56" s="224"/>
      <c r="I56" s="230"/>
      <c r="J56" s="225"/>
      <c r="K56" s="234"/>
      <c r="L56" s="237"/>
      <c r="M56" s="237"/>
    </row>
    <row r="57" spans="3:13" s="129" customFormat="1" x14ac:dyDescent="0.25">
      <c r="C57" s="224"/>
      <c r="D57" s="230"/>
      <c r="E57" s="230"/>
      <c r="F57" s="230"/>
      <c r="G57" s="230"/>
      <c r="H57" s="224"/>
      <c r="I57" s="230"/>
      <c r="J57" s="225"/>
      <c r="K57" s="234"/>
      <c r="L57" s="237"/>
      <c r="M57" s="237"/>
    </row>
    <row r="58" spans="3:13" s="129" customFormat="1" x14ac:dyDescent="0.25">
      <c r="C58" s="224"/>
      <c r="D58" s="230"/>
      <c r="E58" s="230"/>
      <c r="F58" s="230"/>
      <c r="G58" s="230"/>
      <c r="H58" s="224"/>
      <c r="I58" s="230"/>
      <c r="J58" s="225"/>
      <c r="K58" s="234"/>
      <c r="L58" s="237"/>
      <c r="M58" s="237"/>
    </row>
    <row r="59" spans="3:13" s="129" customFormat="1" x14ac:dyDescent="0.25">
      <c r="C59" s="224"/>
      <c r="D59" s="230"/>
      <c r="E59" s="230"/>
      <c r="F59" s="230"/>
      <c r="G59" s="230"/>
      <c r="H59" s="224"/>
      <c r="I59" s="230"/>
      <c r="J59" s="225"/>
      <c r="K59" s="234"/>
      <c r="L59" s="237"/>
      <c r="M59" s="237"/>
    </row>
    <row r="60" spans="3:13" s="129" customFormat="1" x14ac:dyDescent="0.25">
      <c r="C60" s="224"/>
      <c r="D60" s="230"/>
      <c r="E60" s="230"/>
      <c r="F60" s="230"/>
      <c r="G60" s="230"/>
      <c r="H60" s="224"/>
      <c r="I60" s="230"/>
      <c r="J60" s="225"/>
      <c r="K60" s="234"/>
      <c r="L60" s="237"/>
      <c r="M60" s="237"/>
    </row>
    <row r="61" spans="3:13" s="129" customFormat="1" x14ac:dyDescent="0.25">
      <c r="C61" s="224"/>
      <c r="D61" s="230"/>
      <c r="E61" s="230"/>
      <c r="F61" s="230"/>
      <c r="G61" s="230"/>
      <c r="H61" s="224"/>
      <c r="I61" s="230"/>
      <c r="J61" s="225"/>
      <c r="K61" s="234"/>
      <c r="L61" s="237"/>
      <c r="M61" s="237"/>
    </row>
    <row r="62" spans="3:13" s="129" customFormat="1" x14ac:dyDescent="0.25">
      <c r="C62" s="224"/>
      <c r="D62" s="230"/>
      <c r="E62" s="230"/>
      <c r="F62" s="230"/>
      <c r="G62" s="230"/>
      <c r="H62" s="224"/>
      <c r="I62" s="230"/>
      <c r="J62" s="225"/>
      <c r="K62" s="234"/>
      <c r="L62" s="237"/>
      <c r="M62" s="237"/>
    </row>
    <row r="63" spans="3:13" s="129" customFormat="1" x14ac:dyDescent="0.25">
      <c r="C63" s="224"/>
      <c r="D63" s="230"/>
      <c r="E63" s="230"/>
      <c r="F63" s="230"/>
      <c r="G63" s="230"/>
      <c r="H63" s="224"/>
      <c r="I63" s="230"/>
      <c r="J63" s="225"/>
      <c r="K63" s="234"/>
      <c r="L63" s="237"/>
      <c r="M63" s="237"/>
    </row>
    <row r="64" spans="3:13" s="129" customFormat="1" x14ac:dyDescent="0.25">
      <c r="C64" s="224"/>
      <c r="D64" s="230"/>
      <c r="E64" s="230"/>
      <c r="F64" s="230"/>
      <c r="G64" s="230"/>
      <c r="H64" s="224"/>
      <c r="I64" s="230"/>
      <c r="J64" s="225"/>
      <c r="K64" s="234"/>
      <c r="L64" s="237"/>
      <c r="M64" s="237"/>
    </row>
    <row r="65" spans="3:13" s="129" customFormat="1" x14ac:dyDescent="0.25">
      <c r="C65" s="224"/>
      <c r="D65" s="230"/>
      <c r="E65" s="230"/>
      <c r="F65" s="230"/>
      <c r="G65" s="230"/>
      <c r="H65" s="224"/>
      <c r="I65" s="230"/>
      <c r="J65" s="225"/>
      <c r="K65" s="234"/>
      <c r="L65" s="237"/>
      <c r="M65" s="237"/>
    </row>
    <row r="66" spans="3:13" s="129" customFormat="1" x14ac:dyDescent="0.25">
      <c r="C66" s="224"/>
      <c r="D66" s="230"/>
      <c r="E66" s="230"/>
      <c r="F66" s="230"/>
      <c r="G66" s="230"/>
      <c r="H66" s="224"/>
      <c r="I66" s="230"/>
      <c r="J66" s="225"/>
      <c r="K66" s="234"/>
      <c r="L66" s="237"/>
      <c r="M66" s="237"/>
    </row>
    <row r="67" spans="3:13" s="129" customFormat="1" x14ac:dyDescent="0.25">
      <c r="C67" s="224"/>
      <c r="D67" s="230"/>
      <c r="E67" s="230"/>
      <c r="F67" s="230"/>
      <c r="G67" s="230"/>
      <c r="H67" s="224"/>
      <c r="I67" s="230"/>
      <c r="J67" s="225"/>
      <c r="K67" s="234"/>
      <c r="L67" s="237"/>
      <c r="M67" s="237"/>
    </row>
    <row r="68" spans="3:13" s="129" customFormat="1" x14ac:dyDescent="0.25">
      <c r="C68" s="224"/>
      <c r="D68" s="230"/>
      <c r="E68" s="230"/>
      <c r="F68" s="230"/>
      <c r="G68" s="230"/>
      <c r="H68" s="224"/>
      <c r="I68" s="230"/>
      <c r="J68" s="225"/>
      <c r="K68" s="234"/>
      <c r="L68" s="237"/>
      <c r="M68" s="237"/>
    </row>
    <row r="69" spans="3:13" s="129" customFormat="1" x14ac:dyDescent="0.25">
      <c r="C69" s="224"/>
      <c r="D69" s="230"/>
      <c r="E69" s="230"/>
      <c r="F69" s="230"/>
      <c r="G69" s="230"/>
      <c r="H69" s="224"/>
      <c r="I69" s="230"/>
      <c r="J69" s="225"/>
      <c r="K69" s="234"/>
      <c r="L69" s="237"/>
      <c r="M69" s="237"/>
    </row>
    <row r="70" spans="3:13" s="129" customFormat="1" x14ac:dyDescent="0.25">
      <c r="C70" s="224"/>
      <c r="D70" s="230"/>
      <c r="E70" s="230"/>
      <c r="F70" s="230"/>
      <c r="G70" s="230"/>
      <c r="H70" s="224"/>
      <c r="I70" s="230"/>
      <c r="J70" s="225"/>
      <c r="K70" s="234"/>
      <c r="L70" s="237"/>
      <c r="M70" s="237"/>
    </row>
    <row r="71" spans="3:13" s="129" customFormat="1" x14ac:dyDescent="0.25">
      <c r="C71" s="224"/>
      <c r="D71" s="230"/>
      <c r="E71" s="230"/>
      <c r="F71" s="230"/>
      <c r="G71" s="230"/>
      <c r="H71" s="224"/>
      <c r="I71" s="230"/>
      <c r="J71" s="225"/>
      <c r="K71" s="234"/>
      <c r="L71" s="237"/>
      <c r="M71" s="237"/>
    </row>
    <row r="72" spans="3:13" s="129" customFormat="1" x14ac:dyDescent="0.25">
      <c r="C72" s="224"/>
      <c r="D72" s="230"/>
      <c r="E72" s="230"/>
      <c r="F72" s="230"/>
      <c r="G72" s="230"/>
      <c r="H72" s="224"/>
      <c r="I72" s="230"/>
      <c r="J72" s="225"/>
      <c r="K72" s="234"/>
      <c r="L72" s="237"/>
      <c r="M72" s="237"/>
    </row>
    <row r="73" spans="3:13" s="129" customFormat="1" x14ac:dyDescent="0.25">
      <c r="C73" s="224"/>
      <c r="D73" s="230"/>
      <c r="E73" s="230"/>
      <c r="F73" s="230"/>
      <c r="G73" s="230"/>
      <c r="H73" s="224"/>
      <c r="I73" s="230"/>
      <c r="J73" s="225"/>
      <c r="K73" s="234"/>
      <c r="L73" s="237"/>
      <c r="M73" s="237"/>
    </row>
    <row r="74" spans="3:13" s="129" customFormat="1" x14ac:dyDescent="0.25">
      <c r="C74" s="224"/>
      <c r="D74" s="230"/>
      <c r="E74" s="230"/>
      <c r="F74" s="230"/>
      <c r="G74" s="230"/>
      <c r="H74" s="224"/>
      <c r="I74" s="230"/>
      <c r="J74" s="225"/>
      <c r="K74" s="234"/>
      <c r="L74" s="237"/>
      <c r="M74" s="237"/>
    </row>
    <row r="75" spans="3:13" s="129" customFormat="1" x14ac:dyDescent="0.25">
      <c r="C75" s="224"/>
      <c r="D75" s="230"/>
      <c r="E75" s="230"/>
      <c r="F75" s="230"/>
      <c r="G75" s="230"/>
      <c r="H75" s="224"/>
      <c r="I75" s="230"/>
      <c r="J75" s="225"/>
      <c r="K75" s="234"/>
      <c r="L75" s="237"/>
      <c r="M75" s="237"/>
    </row>
    <row r="76" spans="3:13" s="129" customFormat="1" x14ac:dyDescent="0.25">
      <c r="C76" s="224"/>
      <c r="D76" s="230"/>
      <c r="E76" s="230"/>
      <c r="F76" s="230"/>
      <c r="G76" s="230"/>
      <c r="H76" s="224"/>
      <c r="I76" s="230"/>
      <c r="J76" s="225"/>
      <c r="K76" s="234"/>
      <c r="L76" s="237"/>
      <c r="M76" s="237"/>
    </row>
    <row r="77" spans="3:13" s="129" customFormat="1" x14ac:dyDescent="0.25">
      <c r="C77" s="224"/>
      <c r="D77" s="230"/>
      <c r="E77" s="230"/>
      <c r="F77" s="230"/>
      <c r="G77" s="230"/>
      <c r="H77" s="230"/>
      <c r="I77" s="230"/>
      <c r="J77" s="225"/>
      <c r="K77" s="234"/>
      <c r="L77" s="237"/>
      <c r="M77" s="237"/>
    </row>
    <row r="78" spans="3:13" s="129" customFormat="1" x14ac:dyDescent="0.25">
      <c r="C78" s="224"/>
      <c r="D78" s="230"/>
      <c r="E78" s="230"/>
      <c r="F78" s="230"/>
      <c r="G78" s="230"/>
      <c r="H78" s="224"/>
      <c r="I78" s="230"/>
      <c r="J78" s="225"/>
      <c r="K78" s="234"/>
      <c r="L78" s="237"/>
      <c r="M78" s="237"/>
    </row>
    <row r="79" spans="3:13" s="129" customFormat="1" x14ac:dyDescent="0.25">
      <c r="C79" s="224"/>
      <c r="D79" s="230"/>
      <c r="E79" s="230"/>
      <c r="F79" s="230"/>
      <c r="G79" s="230"/>
      <c r="H79" s="224"/>
      <c r="I79" s="230"/>
      <c r="J79" s="225"/>
      <c r="K79" s="234"/>
      <c r="L79" s="237"/>
      <c r="M79" s="237"/>
    </row>
    <row r="80" spans="3:13" s="129" customFormat="1" x14ac:dyDescent="0.25">
      <c r="C80" s="224"/>
      <c r="D80" s="230"/>
      <c r="E80" s="230"/>
      <c r="F80" s="230"/>
      <c r="G80" s="230"/>
      <c r="H80" s="224"/>
      <c r="I80" s="230"/>
      <c r="J80" s="225"/>
      <c r="K80" s="234"/>
      <c r="L80" s="237"/>
      <c r="M80" s="237"/>
    </row>
    <row r="81" spans="3:13" s="129" customFormat="1" x14ac:dyDescent="0.25">
      <c r="C81" s="224"/>
      <c r="D81" s="230"/>
      <c r="E81" s="230"/>
      <c r="F81" s="230"/>
      <c r="G81" s="230"/>
      <c r="H81" s="224"/>
      <c r="I81" s="230"/>
      <c r="J81" s="225"/>
      <c r="K81" s="234"/>
      <c r="L81" s="237"/>
      <c r="M81" s="237"/>
    </row>
    <row r="82" spans="3:13" s="129" customFormat="1" x14ac:dyDescent="0.25">
      <c r="C82" s="224"/>
      <c r="D82" s="230"/>
      <c r="E82" s="230"/>
      <c r="F82" s="230"/>
      <c r="G82" s="230"/>
      <c r="H82" s="224"/>
      <c r="I82" s="230"/>
      <c r="J82" s="225"/>
      <c r="K82" s="234"/>
      <c r="L82" s="237"/>
      <c r="M82" s="237"/>
    </row>
    <row r="83" spans="3:13" s="129" customFormat="1" x14ac:dyDescent="0.25">
      <c r="C83" s="224"/>
      <c r="D83" s="230"/>
      <c r="E83" s="230"/>
      <c r="F83" s="230"/>
      <c r="G83" s="230"/>
      <c r="H83" s="224"/>
      <c r="I83" s="230"/>
      <c r="J83" s="225"/>
      <c r="K83" s="234"/>
      <c r="L83" s="237"/>
      <c r="M83" s="237"/>
    </row>
    <row r="84" spans="3:13" s="129" customFormat="1" x14ac:dyDescent="0.25">
      <c r="C84" s="224"/>
      <c r="D84" s="230"/>
      <c r="E84" s="230"/>
      <c r="F84" s="230"/>
      <c r="G84" s="230"/>
      <c r="H84" s="224"/>
      <c r="I84" s="230"/>
      <c r="J84" s="225"/>
      <c r="K84" s="234"/>
      <c r="L84" s="237"/>
      <c r="M84" s="237"/>
    </row>
    <row r="85" spans="3:13" s="129" customFormat="1" x14ac:dyDescent="0.25">
      <c r="C85" s="224"/>
      <c r="D85" s="230"/>
      <c r="E85" s="230"/>
      <c r="F85" s="230"/>
      <c r="G85" s="230"/>
      <c r="H85" s="224"/>
      <c r="I85" s="230"/>
      <c r="J85" s="225"/>
      <c r="K85" s="234"/>
      <c r="L85" s="237"/>
      <c r="M85" s="237"/>
    </row>
    <row r="86" spans="3:13" s="129" customFormat="1" x14ac:dyDescent="0.25">
      <c r="C86" s="224"/>
      <c r="D86" s="230"/>
      <c r="E86" s="230"/>
      <c r="F86" s="230"/>
      <c r="G86" s="230"/>
      <c r="H86" s="224"/>
      <c r="I86" s="230"/>
      <c r="J86" s="225"/>
      <c r="K86" s="234"/>
      <c r="L86" s="237"/>
      <c r="M86" s="237"/>
    </row>
    <row r="87" spans="3:13" s="129" customFormat="1" x14ac:dyDescent="0.25">
      <c r="C87" s="224"/>
      <c r="D87" s="230"/>
      <c r="E87" s="230"/>
      <c r="F87" s="230"/>
      <c r="G87" s="230"/>
      <c r="H87" s="224"/>
      <c r="I87" s="230"/>
      <c r="J87" s="225"/>
      <c r="K87" s="234"/>
      <c r="L87" s="237"/>
      <c r="M87" s="237"/>
    </row>
    <row r="88" spans="3:13" s="129" customFormat="1" x14ac:dyDescent="0.25">
      <c r="C88" s="224"/>
      <c r="D88" s="230"/>
      <c r="E88" s="230"/>
      <c r="F88" s="230"/>
      <c r="G88" s="230"/>
      <c r="H88" s="224"/>
      <c r="I88" s="230"/>
      <c r="J88" s="225"/>
      <c r="K88" s="234"/>
      <c r="L88" s="237"/>
      <c r="M88" s="237"/>
    </row>
    <row r="89" spans="3:13" s="129" customFormat="1" x14ac:dyDescent="0.25">
      <c r="C89" s="224"/>
      <c r="D89" s="230"/>
      <c r="E89" s="230"/>
      <c r="F89" s="230"/>
      <c r="G89" s="230"/>
      <c r="H89" s="230"/>
      <c r="I89" s="230"/>
      <c r="J89" s="225"/>
      <c r="K89" s="234"/>
      <c r="L89" s="237"/>
      <c r="M89" s="237"/>
    </row>
    <row r="90" spans="3:13" s="129" customFormat="1" x14ac:dyDescent="0.25">
      <c r="C90" s="224"/>
      <c r="D90" s="230"/>
      <c r="E90" s="230"/>
      <c r="F90" s="230"/>
      <c r="G90" s="230"/>
      <c r="H90" s="224"/>
      <c r="I90" s="230"/>
      <c r="J90" s="225"/>
      <c r="K90" s="234"/>
      <c r="L90" s="237"/>
      <c r="M90" s="237"/>
    </row>
    <row r="91" spans="3:13" s="129" customFormat="1" x14ac:dyDescent="0.25">
      <c r="C91" s="224"/>
      <c r="D91" s="230"/>
      <c r="E91" s="230"/>
      <c r="F91" s="230"/>
      <c r="G91" s="230"/>
      <c r="H91" s="224"/>
      <c r="I91" s="230"/>
      <c r="J91" s="225"/>
      <c r="K91" s="234"/>
      <c r="L91" s="237"/>
      <c r="M91" s="237"/>
    </row>
    <row r="92" spans="3:13" s="129" customFormat="1" x14ac:dyDescent="0.25">
      <c r="C92" s="224"/>
      <c r="D92" s="230"/>
      <c r="E92" s="230"/>
      <c r="F92" s="230"/>
      <c r="G92" s="230"/>
      <c r="H92" s="224"/>
      <c r="I92" s="230"/>
      <c r="J92" s="225"/>
      <c r="K92" s="234"/>
      <c r="L92" s="237"/>
      <c r="M92" s="237"/>
    </row>
    <row r="93" spans="3:13" s="129" customFormat="1" x14ac:dyDescent="0.25">
      <c r="C93" s="224"/>
      <c r="D93" s="230"/>
      <c r="E93" s="224"/>
      <c r="F93" s="224"/>
      <c r="G93" s="224"/>
      <c r="H93" s="224"/>
      <c r="I93" s="230"/>
      <c r="J93" s="225"/>
      <c r="K93" s="234"/>
      <c r="L93" s="237"/>
    </row>
    <row r="94" spans="3:13" s="129" customFormat="1" x14ac:dyDescent="0.25">
      <c r="C94" s="224"/>
      <c r="D94" s="230"/>
      <c r="E94" s="224"/>
      <c r="F94" s="224"/>
      <c r="G94" s="224"/>
      <c r="H94" s="224"/>
      <c r="I94" s="230"/>
      <c r="J94" s="225"/>
      <c r="K94" s="234"/>
      <c r="L94" s="237"/>
    </row>
    <row r="95" spans="3:13" s="129" customFormat="1" x14ac:dyDescent="0.25">
      <c r="C95" s="224"/>
      <c r="D95" s="230"/>
      <c r="E95" s="224"/>
      <c r="F95" s="224"/>
      <c r="G95" s="224"/>
      <c r="H95" s="224"/>
      <c r="I95" s="230"/>
      <c r="J95" s="225"/>
      <c r="K95" s="234"/>
      <c r="L95" s="237"/>
    </row>
    <row r="96" spans="3:13" x14ac:dyDescent="0.25">
      <c r="D96" s="18"/>
      <c r="I96" s="18"/>
      <c r="K96" s="234"/>
      <c r="L96" s="237"/>
    </row>
    <row r="97" spans="2:13" x14ac:dyDescent="0.25">
      <c r="D97" s="18"/>
      <c r="K97" s="234"/>
    </row>
    <row r="98" spans="2:13" ht="13" x14ac:dyDescent="0.3">
      <c r="B98" s="19"/>
      <c r="C98" s="16"/>
      <c r="D98" s="16"/>
      <c r="E98" s="16"/>
      <c r="F98" s="16"/>
      <c r="G98" s="16"/>
      <c r="H98" s="16"/>
      <c r="I98" s="16"/>
      <c r="K98" s="239"/>
      <c r="L98" s="239"/>
      <c r="M98" s="239"/>
    </row>
    <row r="99" spans="2:13" ht="13" x14ac:dyDescent="0.3">
      <c r="B99" s="21"/>
      <c r="C99" s="18"/>
      <c r="K99" s="228"/>
    </row>
    <row r="100" spans="2:13" x14ac:dyDescent="0.25">
      <c r="B100" s="20"/>
      <c r="C100" s="18"/>
      <c r="K100" s="228"/>
    </row>
    <row r="101" spans="2:13" x14ac:dyDescent="0.25">
      <c r="K101" s="228"/>
    </row>
    <row r="102" spans="2:13" x14ac:dyDescent="0.25">
      <c r="K102" s="228"/>
    </row>
  </sheetData>
  <pageMargins left="0.7" right="0.7" top="0.75" bottom="0.75" header="0.3" footer="0.3"/>
  <headerFooter>
    <oddHeader>&amp;C&amp;"Arial"&amp;10&amp;K363F7C OFFICIAL&amp;1#_x000D_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27A45-B76A-4960-A221-2B52EB307904}">
  <dimension ref="A1:BT296"/>
  <sheetViews>
    <sheetView workbookViewId="0"/>
  </sheetViews>
  <sheetFormatPr defaultColWidth="9.1796875" defaultRowHeight="14" x14ac:dyDescent="0.3"/>
  <cols>
    <col min="1" max="1" width="19" style="46" customWidth="1"/>
    <col min="2" max="2" width="64" style="46" customWidth="1"/>
    <col min="3" max="3" width="20.7265625" style="46" customWidth="1"/>
    <col min="4" max="4" width="20.81640625" style="46" customWidth="1"/>
    <col min="5" max="5" width="19.1796875" style="268" customWidth="1"/>
    <col min="6" max="6" width="17.81640625" style="46" customWidth="1"/>
    <col min="7" max="7" width="18.81640625" style="268" customWidth="1"/>
    <col min="8" max="8" width="32" style="46" customWidth="1"/>
    <col min="9" max="9" width="20.1796875" style="46" customWidth="1"/>
    <col min="10" max="10" width="22" style="46" customWidth="1"/>
    <col min="11" max="11" width="38.453125" style="46" customWidth="1"/>
    <col min="12" max="12" width="25" style="46" customWidth="1"/>
    <col min="13" max="13" width="9.1796875" style="45" customWidth="1"/>
    <col min="14" max="72" width="9.1796875" style="45"/>
    <col min="73" max="16384" width="9.1796875" style="46"/>
  </cols>
  <sheetData>
    <row r="1" spans="1:72" s="95" customFormat="1" ht="28.5" customHeight="1" x14ac:dyDescent="0.35">
      <c r="A1" s="269" t="s">
        <v>568</v>
      </c>
      <c r="B1" s="270" t="s">
        <v>301</v>
      </c>
      <c r="C1" s="270" t="s">
        <v>569</v>
      </c>
      <c r="D1" s="270" t="s">
        <v>570</v>
      </c>
      <c r="E1" s="271" t="s">
        <v>571</v>
      </c>
      <c r="F1" s="270" t="s">
        <v>572</v>
      </c>
      <c r="G1" s="271" t="s">
        <v>573</v>
      </c>
      <c r="H1" s="270" t="s">
        <v>574</v>
      </c>
      <c r="I1" s="270" t="s">
        <v>309</v>
      </c>
      <c r="J1" s="270" t="s">
        <v>575</v>
      </c>
      <c r="K1" s="270" t="s">
        <v>576</v>
      </c>
      <c r="L1" s="270" t="s">
        <v>307</v>
      </c>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c r="BH1" s="272"/>
      <c r="BI1" s="272"/>
      <c r="BJ1" s="272"/>
      <c r="BK1" s="272"/>
      <c r="BL1" s="272"/>
      <c r="BM1" s="272"/>
      <c r="BN1" s="272"/>
      <c r="BO1" s="272"/>
      <c r="BP1" s="272"/>
      <c r="BQ1" s="272"/>
      <c r="BR1" s="272"/>
      <c r="BS1" s="272"/>
      <c r="BT1" s="272"/>
    </row>
    <row r="2" spans="1:72" x14ac:dyDescent="0.3">
      <c r="A2" s="203"/>
      <c r="B2" s="203" t="s">
        <v>305</v>
      </c>
      <c r="C2" s="203" t="s">
        <v>302</v>
      </c>
      <c r="D2" s="203" t="s">
        <v>303</v>
      </c>
      <c r="E2" s="266">
        <v>43643</v>
      </c>
      <c r="F2" s="203" t="s">
        <v>304</v>
      </c>
      <c r="G2" s="266">
        <v>43639</v>
      </c>
      <c r="H2" s="207">
        <v>1431000</v>
      </c>
      <c r="I2" s="207" t="s">
        <v>310</v>
      </c>
      <c r="J2" s="211">
        <v>43708</v>
      </c>
      <c r="K2" s="203" t="s">
        <v>306</v>
      </c>
      <c r="L2" s="203" t="s">
        <v>308</v>
      </c>
    </row>
    <row r="3" spans="1:72" x14ac:dyDescent="0.3">
      <c r="A3" s="203"/>
      <c r="B3" s="203"/>
      <c r="C3" s="203"/>
      <c r="D3" s="203"/>
      <c r="E3" s="266"/>
      <c r="F3" s="203"/>
      <c r="G3" s="266"/>
      <c r="H3" s="203"/>
      <c r="I3" s="203"/>
      <c r="J3" s="203"/>
      <c r="K3" s="203"/>
      <c r="L3" s="203"/>
    </row>
    <row r="4" spans="1:72" x14ac:dyDescent="0.3">
      <c r="A4" s="203"/>
      <c r="B4" s="203"/>
      <c r="C4" s="203"/>
      <c r="D4" s="203"/>
      <c r="E4" s="266"/>
      <c r="F4" s="203"/>
      <c r="G4" s="266"/>
      <c r="H4" s="203"/>
      <c r="I4" s="203"/>
      <c r="J4" s="203"/>
      <c r="K4" s="203"/>
      <c r="L4" s="203"/>
    </row>
    <row r="5" spans="1:72" x14ac:dyDescent="0.3">
      <c r="A5" s="203"/>
      <c r="B5" s="203"/>
      <c r="C5" s="203"/>
      <c r="D5" s="203"/>
      <c r="E5" s="266"/>
      <c r="F5" s="203"/>
      <c r="G5" s="266"/>
      <c r="H5" s="203"/>
      <c r="I5" s="203"/>
      <c r="J5" s="203"/>
      <c r="K5" s="203"/>
      <c r="L5" s="203"/>
    </row>
    <row r="6" spans="1:72" x14ac:dyDescent="0.3">
      <c r="A6" s="203"/>
      <c r="B6" s="203"/>
      <c r="C6" s="203"/>
      <c r="D6" s="203"/>
      <c r="E6" s="266"/>
      <c r="F6" s="203"/>
      <c r="G6" s="266"/>
      <c r="H6" s="203"/>
      <c r="I6" s="203"/>
      <c r="J6" s="203"/>
      <c r="K6" s="203"/>
      <c r="L6" s="203"/>
    </row>
    <row r="7" spans="1:72" x14ac:dyDescent="0.3">
      <c r="A7" s="203"/>
      <c r="B7" s="203"/>
      <c r="C7" s="203"/>
      <c r="D7" s="203"/>
      <c r="E7" s="266"/>
      <c r="F7" s="203"/>
      <c r="G7" s="266"/>
      <c r="H7" s="203"/>
      <c r="I7" s="203"/>
      <c r="J7" s="203"/>
      <c r="K7" s="203"/>
      <c r="L7" s="203"/>
    </row>
    <row r="8" spans="1:72" x14ac:dyDescent="0.3">
      <c r="A8" s="203"/>
      <c r="B8" s="203"/>
      <c r="C8" s="203"/>
      <c r="D8" s="203"/>
      <c r="E8" s="266"/>
      <c r="F8" s="203"/>
      <c r="G8" s="266"/>
      <c r="H8" s="203"/>
      <c r="I8" s="203"/>
      <c r="J8" s="203"/>
      <c r="K8" s="203"/>
      <c r="L8" s="203"/>
    </row>
    <row r="9" spans="1:72" x14ac:dyDescent="0.3">
      <c r="A9" s="203"/>
      <c r="B9" s="203"/>
      <c r="C9" s="203"/>
      <c r="D9" s="203"/>
      <c r="E9" s="266"/>
      <c r="F9" s="203"/>
      <c r="G9" s="266"/>
      <c r="H9" s="203"/>
      <c r="I9" s="203"/>
      <c r="J9" s="203"/>
      <c r="K9" s="203"/>
      <c r="L9" s="203"/>
    </row>
    <row r="10" spans="1:72" x14ac:dyDescent="0.3">
      <c r="A10" s="203"/>
      <c r="B10" s="203"/>
      <c r="C10" s="203"/>
      <c r="D10" s="203"/>
      <c r="E10" s="266"/>
      <c r="F10" s="203"/>
      <c r="G10" s="266"/>
      <c r="H10" s="203"/>
      <c r="I10" s="203"/>
      <c r="J10" s="203"/>
      <c r="K10" s="203"/>
      <c r="L10" s="203"/>
    </row>
    <row r="11" spans="1:72" x14ac:dyDescent="0.3">
      <c r="A11" s="203"/>
      <c r="B11" s="203"/>
      <c r="C11" s="203"/>
      <c r="D11" s="203"/>
      <c r="E11" s="266"/>
      <c r="F11" s="203"/>
      <c r="G11" s="266"/>
      <c r="H11" s="203"/>
      <c r="I11" s="203"/>
      <c r="J11" s="203"/>
      <c r="K11" s="203"/>
      <c r="L11" s="203"/>
    </row>
    <row r="12" spans="1:72" x14ac:dyDescent="0.3">
      <c r="A12" s="203"/>
      <c r="B12" s="203"/>
      <c r="C12" s="203"/>
      <c r="D12" s="203"/>
      <c r="E12" s="266"/>
      <c r="F12" s="203"/>
      <c r="G12" s="266"/>
      <c r="H12" s="203"/>
      <c r="I12" s="203"/>
      <c r="J12" s="203"/>
      <c r="K12" s="203"/>
      <c r="L12" s="203"/>
    </row>
    <row r="13" spans="1:72" x14ac:dyDescent="0.3">
      <c r="A13" s="203"/>
      <c r="B13" s="203"/>
      <c r="C13" s="203"/>
      <c r="D13" s="203"/>
      <c r="E13" s="266"/>
      <c r="F13" s="203"/>
      <c r="G13" s="266"/>
      <c r="H13" s="203"/>
      <c r="I13" s="203"/>
      <c r="J13" s="203"/>
      <c r="K13" s="203"/>
      <c r="L13" s="203"/>
    </row>
    <row r="14" spans="1:72" x14ac:dyDescent="0.3">
      <c r="A14" s="203"/>
      <c r="B14" s="203"/>
      <c r="C14" s="203"/>
      <c r="D14" s="203"/>
      <c r="E14" s="266"/>
      <c r="F14" s="203"/>
      <c r="G14" s="266"/>
      <c r="H14" s="203"/>
      <c r="I14" s="203"/>
      <c r="J14" s="203"/>
      <c r="K14" s="203"/>
      <c r="L14" s="203"/>
    </row>
    <row r="15" spans="1:72" x14ac:dyDescent="0.3">
      <c r="A15" s="203"/>
      <c r="B15" s="203"/>
      <c r="C15" s="203"/>
      <c r="D15" s="203"/>
      <c r="E15" s="266"/>
      <c r="F15" s="203"/>
      <c r="G15" s="266"/>
      <c r="H15" s="203"/>
      <c r="I15" s="203"/>
      <c r="J15" s="203"/>
      <c r="K15" s="203"/>
      <c r="L15" s="203"/>
    </row>
    <row r="16" spans="1:72" x14ac:dyDescent="0.3">
      <c r="A16" s="203"/>
      <c r="B16" s="203"/>
      <c r="C16" s="203"/>
      <c r="D16" s="203"/>
      <c r="E16" s="266"/>
      <c r="F16" s="203"/>
      <c r="G16" s="266"/>
      <c r="H16" s="203"/>
      <c r="I16" s="203"/>
      <c r="J16" s="203"/>
      <c r="K16" s="203"/>
      <c r="L16" s="203"/>
    </row>
    <row r="17" spans="1:12" x14ac:dyDescent="0.3">
      <c r="A17" s="203"/>
      <c r="B17" s="203"/>
      <c r="C17" s="203"/>
      <c r="D17" s="203"/>
      <c r="E17" s="266"/>
      <c r="F17" s="203"/>
      <c r="G17" s="266"/>
      <c r="H17" s="203"/>
      <c r="I17" s="203"/>
      <c r="J17" s="203"/>
      <c r="K17" s="203"/>
      <c r="L17" s="203"/>
    </row>
    <row r="18" spans="1:12" x14ac:dyDescent="0.3">
      <c r="A18" s="203"/>
      <c r="B18" s="203"/>
      <c r="C18" s="203"/>
      <c r="D18" s="203"/>
      <c r="E18" s="266"/>
      <c r="F18" s="203"/>
      <c r="G18" s="266"/>
      <c r="H18" s="203"/>
      <c r="I18" s="203"/>
      <c r="J18" s="203"/>
      <c r="K18" s="203"/>
      <c r="L18" s="203"/>
    </row>
    <row r="19" spans="1:12" x14ac:dyDescent="0.3">
      <c r="A19" s="203"/>
      <c r="B19" s="203"/>
      <c r="C19" s="203"/>
      <c r="D19" s="203"/>
      <c r="E19" s="266"/>
      <c r="F19" s="203"/>
      <c r="G19" s="266"/>
      <c r="H19" s="203"/>
      <c r="I19" s="203"/>
      <c r="J19" s="203"/>
      <c r="K19" s="203"/>
      <c r="L19" s="203"/>
    </row>
    <row r="20" spans="1:12" x14ac:dyDescent="0.3">
      <c r="A20" s="203"/>
      <c r="B20" s="203"/>
      <c r="C20" s="203"/>
      <c r="D20" s="203"/>
      <c r="E20" s="266"/>
      <c r="F20" s="203"/>
      <c r="G20" s="266"/>
      <c r="H20" s="203"/>
      <c r="I20" s="203"/>
      <c r="J20" s="203"/>
      <c r="K20" s="203"/>
      <c r="L20" s="203"/>
    </row>
    <row r="21" spans="1:12" x14ac:dyDescent="0.3">
      <c r="A21" s="203"/>
      <c r="B21" s="203"/>
      <c r="C21" s="203"/>
      <c r="D21" s="203"/>
      <c r="E21" s="266"/>
      <c r="F21" s="203"/>
      <c r="G21" s="266"/>
      <c r="H21" s="203"/>
      <c r="I21" s="203"/>
      <c r="J21" s="203"/>
      <c r="K21" s="203"/>
      <c r="L21" s="203"/>
    </row>
    <row r="22" spans="1:12" x14ac:dyDescent="0.3">
      <c r="A22" s="203"/>
      <c r="B22" s="203"/>
      <c r="C22" s="203"/>
      <c r="D22" s="203"/>
      <c r="E22" s="266"/>
      <c r="F22" s="203"/>
      <c r="G22" s="266"/>
      <c r="H22" s="203"/>
      <c r="I22" s="203"/>
      <c r="J22" s="203"/>
      <c r="K22" s="203"/>
      <c r="L22" s="203"/>
    </row>
    <row r="23" spans="1:12" x14ac:dyDescent="0.3">
      <c r="A23" s="203"/>
      <c r="B23" s="203"/>
      <c r="C23" s="203"/>
      <c r="D23" s="203"/>
      <c r="E23" s="266"/>
      <c r="F23" s="203"/>
      <c r="G23" s="266"/>
      <c r="H23" s="203"/>
      <c r="I23" s="203"/>
      <c r="J23" s="203"/>
      <c r="K23" s="203"/>
      <c r="L23" s="203"/>
    </row>
    <row r="24" spans="1:12" x14ac:dyDescent="0.3">
      <c r="A24" s="203"/>
      <c r="B24" s="203"/>
      <c r="C24" s="203"/>
      <c r="D24" s="203"/>
      <c r="E24" s="266"/>
      <c r="F24" s="203"/>
      <c r="G24" s="266"/>
      <c r="H24" s="203"/>
      <c r="I24" s="203"/>
      <c r="J24" s="203"/>
      <c r="K24" s="203"/>
      <c r="L24" s="203"/>
    </row>
    <row r="25" spans="1:12" x14ac:dyDescent="0.3">
      <c r="A25" s="203"/>
      <c r="B25" s="203"/>
      <c r="C25" s="203"/>
      <c r="D25" s="203"/>
      <c r="E25" s="266"/>
      <c r="F25" s="203"/>
      <c r="G25" s="266"/>
      <c r="H25" s="203"/>
      <c r="I25" s="203"/>
      <c r="J25" s="203"/>
      <c r="K25" s="203"/>
      <c r="L25" s="203"/>
    </row>
    <row r="26" spans="1:12" x14ac:dyDescent="0.3">
      <c r="A26" s="203"/>
      <c r="B26" s="203"/>
      <c r="C26" s="203"/>
      <c r="D26" s="203"/>
      <c r="E26" s="266"/>
      <c r="F26" s="203"/>
      <c r="G26" s="266"/>
      <c r="H26" s="203"/>
      <c r="I26" s="203"/>
      <c r="J26" s="203"/>
      <c r="K26" s="203"/>
      <c r="L26" s="203"/>
    </row>
    <row r="27" spans="1:12" x14ac:dyDescent="0.3">
      <c r="A27" s="203"/>
      <c r="B27" s="203"/>
      <c r="C27" s="203"/>
      <c r="D27" s="203"/>
      <c r="E27" s="266"/>
      <c r="F27" s="203"/>
      <c r="G27" s="266"/>
      <c r="H27" s="203"/>
      <c r="I27" s="203"/>
      <c r="J27" s="203"/>
      <c r="K27" s="203"/>
      <c r="L27" s="203"/>
    </row>
    <row r="28" spans="1:12" x14ac:dyDescent="0.3">
      <c r="A28" s="203"/>
      <c r="B28" s="203"/>
      <c r="C28" s="203"/>
      <c r="D28" s="203"/>
      <c r="E28" s="266"/>
      <c r="F28" s="203"/>
      <c r="G28" s="266"/>
      <c r="H28" s="203"/>
      <c r="I28" s="203"/>
      <c r="J28" s="203"/>
      <c r="K28" s="203"/>
      <c r="L28" s="203"/>
    </row>
    <row r="29" spans="1:12" x14ac:dyDescent="0.3">
      <c r="A29" s="203"/>
      <c r="B29" s="203"/>
      <c r="C29" s="203"/>
      <c r="D29" s="203"/>
      <c r="E29" s="266"/>
      <c r="F29" s="203"/>
      <c r="G29" s="266"/>
      <c r="H29" s="203"/>
      <c r="I29" s="203"/>
      <c r="J29" s="203"/>
      <c r="K29" s="203"/>
      <c r="L29" s="203"/>
    </row>
    <row r="30" spans="1:12" x14ac:dyDescent="0.3">
      <c r="A30" s="203"/>
      <c r="B30" s="203"/>
      <c r="C30" s="203"/>
      <c r="D30" s="203"/>
      <c r="E30" s="266"/>
      <c r="F30" s="203"/>
      <c r="G30" s="266"/>
      <c r="H30" s="203"/>
      <c r="I30" s="203"/>
      <c r="J30" s="203"/>
      <c r="K30" s="203"/>
      <c r="L30" s="203"/>
    </row>
    <row r="31" spans="1:12" x14ac:dyDescent="0.3">
      <c r="A31" s="203"/>
      <c r="B31" s="203"/>
      <c r="C31" s="203"/>
      <c r="D31" s="203"/>
      <c r="E31" s="266"/>
      <c r="F31" s="203"/>
      <c r="G31" s="266"/>
      <c r="H31" s="203"/>
      <c r="I31" s="203"/>
      <c r="J31" s="203"/>
      <c r="K31" s="203"/>
      <c r="L31" s="203"/>
    </row>
    <row r="32" spans="1:12" x14ac:dyDescent="0.3">
      <c r="A32" s="203"/>
      <c r="B32" s="203"/>
      <c r="C32" s="203"/>
      <c r="D32" s="203"/>
      <c r="E32" s="266"/>
      <c r="F32" s="203"/>
      <c r="G32" s="266"/>
      <c r="H32" s="203"/>
      <c r="I32" s="203"/>
      <c r="J32" s="203"/>
      <c r="K32" s="203"/>
      <c r="L32" s="203"/>
    </row>
    <row r="33" spans="1:12" x14ac:dyDescent="0.3">
      <c r="A33" s="203"/>
      <c r="B33" s="203"/>
      <c r="C33" s="203"/>
      <c r="D33" s="203"/>
      <c r="E33" s="266"/>
      <c r="F33" s="203"/>
      <c r="G33" s="266"/>
      <c r="H33" s="203"/>
      <c r="I33" s="203"/>
      <c r="J33" s="203"/>
      <c r="K33" s="203"/>
      <c r="L33" s="203"/>
    </row>
    <row r="34" spans="1:12" x14ac:dyDescent="0.3">
      <c r="A34" s="203"/>
      <c r="B34" s="203"/>
      <c r="C34" s="203"/>
      <c r="D34" s="203"/>
      <c r="E34" s="266"/>
      <c r="F34" s="203"/>
      <c r="G34" s="266"/>
      <c r="H34" s="203"/>
      <c r="I34" s="203"/>
      <c r="J34" s="203"/>
      <c r="K34" s="203"/>
      <c r="L34" s="203"/>
    </row>
    <row r="35" spans="1:12" x14ac:dyDescent="0.3">
      <c r="A35" s="203"/>
      <c r="B35" s="203"/>
      <c r="C35" s="203"/>
      <c r="D35" s="203"/>
      <c r="E35" s="266"/>
      <c r="F35" s="203"/>
      <c r="G35" s="266"/>
      <c r="H35" s="203"/>
      <c r="I35" s="203"/>
      <c r="J35" s="203"/>
      <c r="K35" s="203"/>
      <c r="L35" s="203"/>
    </row>
    <row r="36" spans="1:12" x14ac:dyDescent="0.3">
      <c r="A36" s="203"/>
      <c r="B36" s="203"/>
      <c r="C36" s="203"/>
      <c r="D36" s="203"/>
      <c r="E36" s="266"/>
      <c r="F36" s="203"/>
      <c r="G36" s="266"/>
      <c r="H36" s="203"/>
      <c r="I36" s="203"/>
      <c r="J36" s="203"/>
      <c r="K36" s="203"/>
      <c r="L36" s="203"/>
    </row>
    <row r="37" spans="1:12" x14ac:dyDescent="0.3">
      <c r="A37" s="203"/>
      <c r="B37" s="203"/>
      <c r="C37" s="203"/>
      <c r="D37" s="203"/>
      <c r="E37" s="266"/>
      <c r="F37" s="203"/>
      <c r="G37" s="266"/>
      <c r="H37" s="203"/>
      <c r="I37" s="203"/>
      <c r="J37" s="203"/>
      <c r="K37" s="203"/>
      <c r="L37" s="203"/>
    </row>
    <row r="38" spans="1:12" x14ac:dyDescent="0.3">
      <c r="A38" s="203"/>
      <c r="B38" s="203"/>
      <c r="C38" s="203"/>
      <c r="D38" s="203"/>
      <c r="E38" s="266"/>
      <c r="F38" s="203"/>
      <c r="G38" s="266"/>
      <c r="H38" s="203"/>
      <c r="I38" s="203"/>
      <c r="J38" s="203"/>
      <c r="K38" s="203"/>
      <c r="L38" s="203"/>
    </row>
    <row r="39" spans="1:12" x14ac:dyDescent="0.3">
      <c r="A39" s="203"/>
      <c r="B39" s="203"/>
      <c r="C39" s="203"/>
      <c r="D39" s="203"/>
      <c r="E39" s="266"/>
      <c r="F39" s="203"/>
      <c r="G39" s="266"/>
      <c r="H39" s="203"/>
      <c r="I39" s="203"/>
      <c r="J39" s="203"/>
      <c r="K39" s="203"/>
      <c r="L39" s="203"/>
    </row>
    <row r="40" spans="1:12" x14ac:dyDescent="0.3">
      <c r="A40" s="203"/>
      <c r="B40" s="203"/>
      <c r="C40" s="203"/>
      <c r="D40" s="203"/>
      <c r="E40" s="266"/>
      <c r="F40" s="203"/>
      <c r="G40" s="266"/>
      <c r="H40" s="203"/>
      <c r="I40" s="203"/>
      <c r="J40" s="203"/>
      <c r="K40" s="203"/>
      <c r="L40" s="203"/>
    </row>
    <row r="41" spans="1:12" x14ac:dyDescent="0.3">
      <c r="A41" s="203"/>
      <c r="B41" s="203"/>
      <c r="C41" s="203"/>
      <c r="D41" s="203"/>
      <c r="E41" s="266"/>
      <c r="F41" s="203"/>
      <c r="G41" s="266"/>
      <c r="H41" s="203"/>
      <c r="I41" s="203"/>
      <c r="J41" s="203"/>
      <c r="K41" s="203"/>
      <c r="L41" s="203"/>
    </row>
    <row r="42" spans="1:12" x14ac:dyDescent="0.3">
      <c r="A42" s="203"/>
      <c r="B42" s="203"/>
      <c r="C42" s="203"/>
      <c r="D42" s="203"/>
      <c r="E42" s="266"/>
      <c r="F42" s="203"/>
      <c r="G42" s="266"/>
      <c r="H42" s="203"/>
      <c r="I42" s="203"/>
      <c r="J42" s="203"/>
      <c r="K42" s="203"/>
      <c r="L42" s="203"/>
    </row>
    <row r="43" spans="1:12" x14ac:dyDescent="0.3">
      <c r="A43" s="203"/>
      <c r="B43" s="203"/>
      <c r="C43" s="203"/>
      <c r="D43" s="203"/>
      <c r="E43" s="266"/>
      <c r="F43" s="203"/>
      <c r="G43" s="266"/>
      <c r="H43" s="203"/>
      <c r="I43" s="203"/>
      <c r="J43" s="203"/>
      <c r="K43" s="203"/>
      <c r="L43" s="203"/>
    </row>
    <row r="44" spans="1:12" x14ac:dyDescent="0.3">
      <c r="A44" s="203"/>
      <c r="B44" s="203"/>
      <c r="C44" s="203"/>
      <c r="D44" s="203"/>
      <c r="E44" s="266"/>
      <c r="F44" s="203"/>
      <c r="G44" s="266"/>
      <c r="H44" s="203"/>
      <c r="I44" s="203"/>
      <c r="J44" s="203"/>
      <c r="K44" s="203"/>
      <c r="L44" s="203"/>
    </row>
    <row r="45" spans="1:12" x14ac:dyDescent="0.3">
      <c r="A45" s="203"/>
      <c r="B45" s="203"/>
      <c r="C45" s="203"/>
      <c r="D45" s="203"/>
      <c r="E45" s="266"/>
      <c r="F45" s="203"/>
      <c r="G45" s="266"/>
      <c r="H45" s="203"/>
      <c r="I45" s="203"/>
      <c r="J45" s="203"/>
      <c r="K45" s="203"/>
      <c r="L45" s="203"/>
    </row>
    <row r="46" spans="1:12" x14ac:dyDescent="0.3">
      <c r="A46" s="203"/>
      <c r="B46" s="203"/>
      <c r="C46" s="203"/>
      <c r="D46" s="203"/>
      <c r="E46" s="266"/>
      <c r="F46" s="203"/>
      <c r="G46" s="266"/>
      <c r="H46" s="203"/>
      <c r="I46" s="203"/>
      <c r="J46" s="203"/>
      <c r="K46" s="203"/>
      <c r="L46" s="203"/>
    </row>
    <row r="47" spans="1:12" x14ac:dyDescent="0.3">
      <c r="A47" s="203"/>
      <c r="B47" s="203"/>
      <c r="C47" s="203"/>
      <c r="D47" s="203"/>
      <c r="E47" s="266"/>
      <c r="F47" s="203"/>
      <c r="G47" s="266"/>
      <c r="H47" s="203"/>
      <c r="I47" s="203"/>
      <c r="J47" s="203"/>
      <c r="K47" s="203"/>
      <c r="L47" s="203"/>
    </row>
    <row r="48" spans="1:12" x14ac:dyDescent="0.3">
      <c r="A48" s="203"/>
      <c r="B48" s="203"/>
      <c r="C48" s="203"/>
      <c r="D48" s="203"/>
      <c r="E48" s="266"/>
      <c r="F48" s="203"/>
      <c r="G48" s="266"/>
      <c r="H48" s="203"/>
      <c r="I48" s="203"/>
      <c r="J48" s="203"/>
      <c r="K48" s="203"/>
      <c r="L48" s="203"/>
    </row>
    <row r="49" spans="1:12" x14ac:dyDescent="0.3">
      <c r="A49" s="203"/>
      <c r="B49" s="203"/>
      <c r="C49" s="203"/>
      <c r="D49" s="203"/>
      <c r="E49" s="266"/>
      <c r="F49" s="203"/>
      <c r="G49" s="266"/>
      <c r="H49" s="203"/>
      <c r="I49" s="203"/>
      <c r="J49" s="203"/>
      <c r="K49" s="203"/>
      <c r="L49" s="203"/>
    </row>
    <row r="50" spans="1:12" x14ac:dyDescent="0.3">
      <c r="A50" s="203"/>
      <c r="B50" s="203"/>
      <c r="C50" s="203"/>
      <c r="D50" s="203"/>
      <c r="E50" s="266"/>
      <c r="F50" s="203"/>
      <c r="G50" s="266"/>
      <c r="H50" s="203"/>
      <c r="I50" s="203"/>
      <c r="J50" s="203"/>
      <c r="K50" s="203"/>
      <c r="L50" s="203"/>
    </row>
    <row r="51" spans="1:12" x14ac:dyDescent="0.3">
      <c r="A51" s="203"/>
      <c r="B51" s="203"/>
      <c r="C51" s="203"/>
      <c r="D51" s="203"/>
      <c r="E51" s="266"/>
      <c r="F51" s="203"/>
      <c r="G51" s="266"/>
      <c r="H51" s="203"/>
      <c r="I51" s="203"/>
      <c r="J51" s="203"/>
      <c r="K51" s="203"/>
      <c r="L51" s="203"/>
    </row>
    <row r="52" spans="1:12" x14ac:dyDescent="0.3">
      <c r="A52" s="203"/>
      <c r="B52" s="203"/>
      <c r="C52" s="203"/>
      <c r="D52" s="203"/>
      <c r="E52" s="266"/>
      <c r="F52" s="203"/>
      <c r="G52" s="266"/>
      <c r="H52" s="203"/>
      <c r="I52" s="203"/>
      <c r="J52" s="203"/>
      <c r="K52" s="203"/>
      <c r="L52" s="203"/>
    </row>
    <row r="53" spans="1:12" x14ac:dyDescent="0.3">
      <c r="A53" s="203"/>
      <c r="B53" s="203"/>
      <c r="C53" s="203"/>
      <c r="D53" s="203"/>
      <c r="E53" s="266"/>
      <c r="F53" s="203"/>
      <c r="G53" s="266"/>
      <c r="H53" s="203"/>
      <c r="I53" s="203"/>
      <c r="J53" s="203"/>
      <c r="K53" s="203"/>
      <c r="L53" s="203"/>
    </row>
    <row r="54" spans="1:12" x14ac:dyDescent="0.3">
      <c r="A54" s="203"/>
      <c r="B54" s="203"/>
      <c r="C54" s="203"/>
      <c r="D54" s="203"/>
      <c r="E54" s="266"/>
      <c r="F54" s="203"/>
      <c r="G54" s="266"/>
      <c r="H54" s="203"/>
      <c r="I54" s="203"/>
      <c r="J54" s="203"/>
      <c r="K54" s="203"/>
      <c r="L54" s="203"/>
    </row>
    <row r="55" spans="1:12" x14ac:dyDescent="0.3">
      <c r="A55" s="203"/>
      <c r="B55" s="203"/>
      <c r="C55" s="203"/>
      <c r="D55" s="203"/>
      <c r="E55" s="266"/>
      <c r="F55" s="203"/>
      <c r="G55" s="266"/>
      <c r="H55" s="203"/>
      <c r="I55" s="203"/>
      <c r="J55" s="203"/>
      <c r="K55" s="203"/>
      <c r="L55" s="203"/>
    </row>
    <row r="56" spans="1:12" x14ac:dyDescent="0.3">
      <c r="A56" s="203"/>
      <c r="B56" s="203"/>
      <c r="C56" s="203"/>
      <c r="D56" s="203"/>
      <c r="E56" s="266"/>
      <c r="F56" s="203"/>
      <c r="G56" s="266"/>
      <c r="H56" s="203"/>
      <c r="I56" s="203"/>
      <c r="J56" s="203"/>
      <c r="K56" s="203"/>
      <c r="L56" s="203"/>
    </row>
    <row r="57" spans="1:12" x14ac:dyDescent="0.3">
      <c r="A57" s="203"/>
      <c r="B57" s="203"/>
      <c r="C57" s="203"/>
      <c r="D57" s="203"/>
      <c r="E57" s="266"/>
      <c r="F57" s="203"/>
      <c r="G57" s="266"/>
      <c r="H57" s="203"/>
      <c r="I57" s="203"/>
      <c r="J57" s="203"/>
      <c r="K57" s="203"/>
      <c r="L57" s="203"/>
    </row>
    <row r="58" spans="1:12" x14ac:dyDescent="0.3">
      <c r="A58" s="203"/>
      <c r="B58" s="203"/>
      <c r="C58" s="203"/>
      <c r="D58" s="203"/>
      <c r="E58" s="266"/>
      <c r="F58" s="203"/>
      <c r="G58" s="266"/>
      <c r="H58" s="203"/>
      <c r="I58" s="203"/>
      <c r="J58" s="203"/>
      <c r="K58" s="203"/>
      <c r="L58" s="203"/>
    </row>
    <row r="59" spans="1:12" x14ac:dyDescent="0.3">
      <c r="A59" s="203"/>
      <c r="B59" s="203"/>
      <c r="C59" s="203"/>
      <c r="D59" s="203"/>
      <c r="E59" s="266"/>
      <c r="F59" s="203"/>
      <c r="G59" s="266"/>
      <c r="H59" s="203"/>
      <c r="I59" s="203"/>
      <c r="J59" s="203"/>
      <c r="K59" s="203"/>
      <c r="L59" s="203"/>
    </row>
    <row r="60" spans="1:12" x14ac:dyDescent="0.3">
      <c r="A60" s="203"/>
      <c r="B60" s="203"/>
      <c r="C60" s="203"/>
      <c r="D60" s="203"/>
      <c r="E60" s="266"/>
      <c r="F60" s="203"/>
      <c r="G60" s="266"/>
      <c r="H60" s="203"/>
      <c r="I60" s="203"/>
      <c r="J60" s="203"/>
      <c r="K60" s="203"/>
      <c r="L60" s="203"/>
    </row>
    <row r="61" spans="1:12" x14ac:dyDescent="0.3">
      <c r="A61" s="203"/>
      <c r="B61" s="203"/>
      <c r="C61" s="203"/>
      <c r="D61" s="203"/>
      <c r="E61" s="266"/>
      <c r="F61" s="203"/>
      <c r="G61" s="266"/>
      <c r="H61" s="203"/>
      <c r="I61" s="203"/>
      <c r="J61" s="203"/>
      <c r="K61" s="203"/>
      <c r="L61" s="203"/>
    </row>
    <row r="62" spans="1:12" x14ac:dyDescent="0.3">
      <c r="A62" s="203"/>
      <c r="B62" s="203"/>
      <c r="C62" s="203"/>
      <c r="D62" s="203"/>
      <c r="E62" s="266"/>
      <c r="F62" s="203"/>
      <c r="G62" s="266"/>
      <c r="H62" s="203"/>
      <c r="I62" s="203"/>
      <c r="J62" s="203"/>
      <c r="K62" s="203"/>
      <c r="L62" s="203"/>
    </row>
    <row r="63" spans="1:12" x14ac:dyDescent="0.3">
      <c r="A63" s="203"/>
      <c r="B63" s="203"/>
      <c r="C63" s="203"/>
      <c r="D63" s="203"/>
      <c r="E63" s="266"/>
      <c r="F63" s="203"/>
      <c r="G63" s="266"/>
      <c r="H63" s="203"/>
      <c r="I63" s="203"/>
      <c r="J63" s="203"/>
      <c r="K63" s="203"/>
      <c r="L63" s="203"/>
    </row>
    <row r="64" spans="1:12" x14ac:dyDescent="0.3">
      <c r="A64" s="203"/>
      <c r="B64" s="203"/>
      <c r="C64" s="203"/>
      <c r="D64" s="203"/>
      <c r="E64" s="266"/>
      <c r="F64" s="203"/>
      <c r="G64" s="266"/>
      <c r="H64" s="203"/>
      <c r="I64" s="203"/>
      <c r="J64" s="203"/>
      <c r="K64" s="203"/>
      <c r="L64" s="203"/>
    </row>
    <row r="65" spans="1:12" x14ac:dyDescent="0.3">
      <c r="A65" s="203"/>
      <c r="B65" s="203"/>
      <c r="C65" s="203"/>
      <c r="D65" s="203"/>
      <c r="E65" s="266"/>
      <c r="F65" s="203"/>
      <c r="G65" s="266"/>
      <c r="H65" s="203"/>
      <c r="I65" s="203"/>
      <c r="J65" s="203"/>
      <c r="K65" s="203"/>
      <c r="L65" s="203"/>
    </row>
    <row r="66" spans="1:12" x14ac:dyDescent="0.3">
      <c r="A66" s="203"/>
      <c r="B66" s="203"/>
      <c r="C66" s="203"/>
      <c r="D66" s="203"/>
      <c r="E66" s="266"/>
      <c r="F66" s="203"/>
      <c r="G66" s="266"/>
      <c r="H66" s="203"/>
      <c r="I66" s="203"/>
      <c r="J66" s="203"/>
      <c r="K66" s="203"/>
      <c r="L66" s="203"/>
    </row>
    <row r="67" spans="1:12" x14ac:dyDescent="0.3">
      <c r="A67" s="203"/>
      <c r="B67" s="203"/>
      <c r="C67" s="203"/>
      <c r="D67" s="203"/>
      <c r="E67" s="266"/>
      <c r="F67" s="203"/>
      <c r="G67" s="266"/>
      <c r="H67" s="203"/>
      <c r="I67" s="203"/>
      <c r="J67" s="203"/>
      <c r="K67" s="203"/>
      <c r="L67" s="203"/>
    </row>
    <row r="68" spans="1:12" x14ac:dyDescent="0.3">
      <c r="A68" s="203"/>
      <c r="B68" s="203"/>
      <c r="C68" s="203"/>
      <c r="D68" s="203"/>
      <c r="E68" s="266"/>
      <c r="F68" s="203"/>
      <c r="G68" s="266"/>
      <c r="H68" s="203"/>
      <c r="I68" s="203"/>
      <c r="J68" s="203"/>
      <c r="K68" s="203"/>
      <c r="L68" s="203"/>
    </row>
    <row r="69" spans="1:12" x14ac:dyDescent="0.3">
      <c r="A69" s="203"/>
      <c r="B69" s="203"/>
      <c r="C69" s="203"/>
      <c r="D69" s="203"/>
      <c r="E69" s="266"/>
      <c r="F69" s="203"/>
      <c r="G69" s="266"/>
      <c r="H69" s="203"/>
      <c r="I69" s="203"/>
      <c r="J69" s="203"/>
      <c r="K69" s="203"/>
      <c r="L69" s="203"/>
    </row>
    <row r="70" spans="1:12" x14ac:dyDescent="0.3">
      <c r="A70" s="203"/>
      <c r="B70" s="203"/>
      <c r="C70" s="203"/>
      <c r="D70" s="203"/>
      <c r="E70" s="266"/>
      <c r="F70" s="203"/>
      <c r="G70" s="266"/>
      <c r="H70" s="203"/>
      <c r="I70" s="203"/>
      <c r="J70" s="203"/>
      <c r="K70" s="203"/>
      <c r="L70" s="203"/>
    </row>
    <row r="71" spans="1:12" x14ac:dyDescent="0.3">
      <c r="A71" s="203"/>
      <c r="B71" s="203"/>
      <c r="C71" s="203"/>
      <c r="D71" s="203"/>
      <c r="E71" s="266"/>
      <c r="F71" s="203"/>
      <c r="G71" s="266"/>
      <c r="H71" s="203"/>
      <c r="I71" s="203"/>
      <c r="J71" s="203"/>
      <c r="K71" s="203"/>
      <c r="L71" s="203"/>
    </row>
    <row r="72" spans="1:12" x14ac:dyDescent="0.3">
      <c r="A72" s="203"/>
      <c r="B72" s="203"/>
      <c r="C72" s="203"/>
      <c r="D72" s="203"/>
      <c r="E72" s="266"/>
      <c r="F72" s="203"/>
      <c r="G72" s="266"/>
      <c r="H72" s="203"/>
      <c r="I72" s="203"/>
      <c r="J72" s="203"/>
      <c r="K72" s="203"/>
      <c r="L72" s="203"/>
    </row>
    <row r="73" spans="1:12" x14ac:dyDescent="0.3">
      <c r="A73" s="203"/>
      <c r="B73" s="203"/>
      <c r="C73" s="203"/>
      <c r="D73" s="203"/>
      <c r="E73" s="266"/>
      <c r="F73" s="203"/>
      <c r="G73" s="266"/>
      <c r="H73" s="203"/>
      <c r="I73" s="203"/>
      <c r="J73" s="203"/>
      <c r="K73" s="203"/>
      <c r="L73" s="203"/>
    </row>
    <row r="74" spans="1:12" x14ac:dyDescent="0.3">
      <c r="A74" s="203"/>
      <c r="B74" s="203"/>
      <c r="C74" s="203"/>
      <c r="D74" s="203"/>
      <c r="E74" s="266"/>
      <c r="F74" s="203"/>
      <c r="G74" s="266"/>
      <c r="H74" s="203"/>
      <c r="I74" s="203"/>
      <c r="J74" s="203"/>
      <c r="K74" s="203"/>
      <c r="L74" s="203"/>
    </row>
    <row r="75" spans="1:12" x14ac:dyDescent="0.3">
      <c r="A75" s="203"/>
      <c r="B75" s="203"/>
      <c r="C75" s="203"/>
      <c r="D75" s="203"/>
      <c r="E75" s="266"/>
      <c r="F75" s="203"/>
      <c r="G75" s="266"/>
      <c r="H75" s="203"/>
      <c r="I75" s="203"/>
      <c r="J75" s="203"/>
      <c r="K75" s="203"/>
      <c r="L75" s="203"/>
    </row>
    <row r="76" spans="1:12" x14ac:dyDescent="0.3">
      <c r="A76" s="203"/>
      <c r="B76" s="203"/>
      <c r="C76" s="203"/>
      <c r="D76" s="203"/>
      <c r="E76" s="266"/>
      <c r="F76" s="203"/>
      <c r="G76" s="266"/>
      <c r="H76" s="203"/>
      <c r="I76" s="203"/>
      <c r="J76" s="203"/>
      <c r="K76" s="203"/>
      <c r="L76" s="203"/>
    </row>
    <row r="77" spans="1:12" x14ac:dyDescent="0.3">
      <c r="A77" s="203"/>
      <c r="B77" s="203"/>
      <c r="C77" s="203"/>
      <c r="D77" s="203"/>
      <c r="E77" s="266"/>
      <c r="F77" s="203"/>
      <c r="G77" s="266"/>
      <c r="H77" s="203"/>
      <c r="I77" s="203"/>
      <c r="J77" s="203"/>
      <c r="K77" s="203"/>
      <c r="L77" s="203"/>
    </row>
    <row r="78" spans="1:12" x14ac:dyDescent="0.3">
      <c r="A78" s="203"/>
      <c r="B78" s="203"/>
      <c r="C78" s="203"/>
      <c r="D78" s="203"/>
      <c r="E78" s="266"/>
      <c r="F78" s="203"/>
      <c r="G78" s="266"/>
      <c r="H78" s="203"/>
      <c r="I78" s="203"/>
      <c r="J78" s="203"/>
      <c r="K78" s="203"/>
      <c r="L78" s="203"/>
    </row>
    <row r="79" spans="1:12" x14ac:dyDescent="0.3">
      <c r="A79" s="203"/>
      <c r="B79" s="203"/>
      <c r="C79" s="203"/>
      <c r="D79" s="203"/>
      <c r="E79" s="266"/>
      <c r="F79" s="203"/>
      <c r="G79" s="266"/>
      <c r="H79" s="203"/>
      <c r="I79" s="203"/>
      <c r="J79" s="203"/>
      <c r="K79" s="203"/>
      <c r="L79" s="203"/>
    </row>
    <row r="80" spans="1:12" x14ac:dyDescent="0.3">
      <c r="A80" s="203"/>
      <c r="B80" s="203"/>
      <c r="C80" s="203"/>
      <c r="D80" s="203"/>
      <c r="E80" s="266"/>
      <c r="F80" s="203"/>
      <c r="G80" s="266"/>
      <c r="H80" s="203"/>
      <c r="I80" s="203"/>
      <c r="J80" s="203"/>
      <c r="K80" s="203"/>
      <c r="L80" s="203"/>
    </row>
    <row r="81" spans="5:7" s="45" customFormat="1" x14ac:dyDescent="0.3">
      <c r="E81" s="267"/>
      <c r="G81" s="267"/>
    </row>
    <row r="82" spans="5:7" s="45" customFormat="1" x14ac:dyDescent="0.3">
      <c r="E82" s="267"/>
      <c r="G82" s="267"/>
    </row>
    <row r="83" spans="5:7" s="45" customFormat="1" x14ac:dyDescent="0.3">
      <c r="E83" s="267"/>
      <c r="G83" s="267"/>
    </row>
    <row r="84" spans="5:7" s="45" customFormat="1" x14ac:dyDescent="0.3">
      <c r="E84" s="267"/>
      <c r="G84" s="267"/>
    </row>
    <row r="85" spans="5:7" s="45" customFormat="1" x14ac:dyDescent="0.3">
      <c r="E85" s="267"/>
      <c r="G85" s="267"/>
    </row>
    <row r="86" spans="5:7" s="45" customFormat="1" x14ac:dyDescent="0.3">
      <c r="E86" s="267"/>
      <c r="G86" s="267"/>
    </row>
    <row r="87" spans="5:7" s="45" customFormat="1" x14ac:dyDescent="0.3">
      <c r="E87" s="267"/>
      <c r="G87" s="267"/>
    </row>
    <row r="88" spans="5:7" s="45" customFormat="1" x14ac:dyDescent="0.3">
      <c r="E88" s="267"/>
      <c r="G88" s="267"/>
    </row>
    <row r="89" spans="5:7" s="45" customFormat="1" x14ac:dyDescent="0.3">
      <c r="E89" s="267"/>
      <c r="G89" s="267"/>
    </row>
    <row r="90" spans="5:7" s="45" customFormat="1" x14ac:dyDescent="0.3">
      <c r="E90" s="267"/>
      <c r="G90" s="267"/>
    </row>
    <row r="91" spans="5:7" s="45" customFormat="1" x14ac:dyDescent="0.3">
      <c r="E91" s="267"/>
      <c r="G91" s="267"/>
    </row>
    <row r="92" spans="5:7" s="45" customFormat="1" x14ac:dyDescent="0.3">
      <c r="E92" s="267"/>
      <c r="G92" s="267"/>
    </row>
    <row r="93" spans="5:7" s="45" customFormat="1" x14ac:dyDescent="0.3">
      <c r="E93" s="267"/>
      <c r="G93" s="267"/>
    </row>
    <row r="94" spans="5:7" s="45" customFormat="1" x14ac:dyDescent="0.3">
      <c r="E94" s="267"/>
      <c r="G94" s="267"/>
    </row>
    <row r="95" spans="5:7" s="45" customFormat="1" x14ac:dyDescent="0.3">
      <c r="E95" s="267"/>
      <c r="G95" s="267"/>
    </row>
    <row r="96" spans="5:7" s="45" customFormat="1" x14ac:dyDescent="0.3">
      <c r="E96" s="267"/>
      <c r="G96" s="267"/>
    </row>
    <row r="97" spans="5:7" s="45" customFormat="1" x14ac:dyDescent="0.3">
      <c r="E97" s="267"/>
      <c r="G97" s="267"/>
    </row>
    <row r="98" spans="5:7" s="45" customFormat="1" x14ac:dyDescent="0.3">
      <c r="E98" s="267"/>
      <c r="G98" s="267"/>
    </row>
    <row r="99" spans="5:7" s="45" customFormat="1" x14ac:dyDescent="0.3">
      <c r="E99" s="267"/>
      <c r="G99" s="267"/>
    </row>
    <row r="100" spans="5:7" s="45" customFormat="1" x14ac:dyDescent="0.3">
      <c r="E100" s="267"/>
      <c r="G100" s="267"/>
    </row>
    <row r="101" spans="5:7" s="45" customFormat="1" x14ac:dyDescent="0.3">
      <c r="E101" s="267"/>
      <c r="G101" s="267"/>
    </row>
    <row r="102" spans="5:7" s="45" customFormat="1" x14ac:dyDescent="0.3">
      <c r="E102" s="267"/>
      <c r="G102" s="267"/>
    </row>
    <row r="103" spans="5:7" s="45" customFormat="1" x14ac:dyDescent="0.3">
      <c r="E103" s="267"/>
      <c r="G103" s="267"/>
    </row>
    <row r="104" spans="5:7" s="45" customFormat="1" x14ac:dyDescent="0.3">
      <c r="E104" s="267"/>
      <c r="G104" s="267"/>
    </row>
    <row r="105" spans="5:7" s="45" customFormat="1" x14ac:dyDescent="0.3">
      <c r="E105" s="267"/>
      <c r="G105" s="267"/>
    </row>
    <row r="106" spans="5:7" s="45" customFormat="1" x14ac:dyDescent="0.3">
      <c r="E106" s="267"/>
      <c r="G106" s="267"/>
    </row>
    <row r="107" spans="5:7" s="45" customFormat="1" x14ac:dyDescent="0.3">
      <c r="E107" s="267"/>
      <c r="G107" s="267"/>
    </row>
    <row r="108" spans="5:7" s="45" customFormat="1" x14ac:dyDescent="0.3">
      <c r="E108" s="267"/>
      <c r="G108" s="267"/>
    </row>
    <row r="109" spans="5:7" s="45" customFormat="1" x14ac:dyDescent="0.3">
      <c r="E109" s="267"/>
      <c r="G109" s="267"/>
    </row>
    <row r="110" spans="5:7" s="45" customFormat="1" x14ac:dyDescent="0.3">
      <c r="E110" s="267"/>
      <c r="G110" s="267"/>
    </row>
    <row r="111" spans="5:7" s="45" customFormat="1" x14ac:dyDescent="0.3">
      <c r="E111" s="267"/>
      <c r="G111" s="267"/>
    </row>
    <row r="112" spans="5:7" s="45" customFormat="1" x14ac:dyDescent="0.3">
      <c r="E112" s="267"/>
      <c r="G112" s="267"/>
    </row>
    <row r="113" spans="5:7" s="45" customFormat="1" x14ac:dyDescent="0.3">
      <c r="E113" s="267"/>
      <c r="G113" s="267"/>
    </row>
    <row r="114" spans="5:7" s="45" customFormat="1" x14ac:dyDescent="0.3">
      <c r="E114" s="267"/>
      <c r="G114" s="267"/>
    </row>
    <row r="115" spans="5:7" s="45" customFormat="1" x14ac:dyDescent="0.3">
      <c r="E115" s="267"/>
      <c r="G115" s="267"/>
    </row>
    <row r="116" spans="5:7" s="45" customFormat="1" x14ac:dyDescent="0.3">
      <c r="E116" s="267"/>
      <c r="G116" s="267"/>
    </row>
    <row r="117" spans="5:7" s="45" customFormat="1" x14ac:dyDescent="0.3">
      <c r="E117" s="267"/>
      <c r="G117" s="267"/>
    </row>
    <row r="118" spans="5:7" s="45" customFormat="1" x14ac:dyDescent="0.3">
      <c r="E118" s="267"/>
      <c r="G118" s="267"/>
    </row>
    <row r="119" spans="5:7" s="45" customFormat="1" x14ac:dyDescent="0.3">
      <c r="E119" s="267"/>
      <c r="G119" s="267"/>
    </row>
    <row r="120" spans="5:7" s="45" customFormat="1" x14ac:dyDescent="0.3">
      <c r="E120" s="267"/>
      <c r="G120" s="267"/>
    </row>
    <row r="121" spans="5:7" s="45" customFormat="1" x14ac:dyDescent="0.3">
      <c r="E121" s="267"/>
      <c r="G121" s="267"/>
    </row>
    <row r="122" spans="5:7" s="45" customFormat="1" x14ac:dyDescent="0.3">
      <c r="E122" s="267"/>
      <c r="G122" s="267"/>
    </row>
    <row r="123" spans="5:7" s="45" customFormat="1" x14ac:dyDescent="0.3">
      <c r="E123" s="267"/>
      <c r="G123" s="267"/>
    </row>
    <row r="124" spans="5:7" s="45" customFormat="1" x14ac:dyDescent="0.3">
      <c r="E124" s="267"/>
      <c r="G124" s="267"/>
    </row>
    <row r="125" spans="5:7" s="45" customFormat="1" x14ac:dyDescent="0.3">
      <c r="E125" s="267"/>
      <c r="G125" s="267"/>
    </row>
    <row r="126" spans="5:7" s="45" customFormat="1" x14ac:dyDescent="0.3">
      <c r="E126" s="267"/>
      <c r="G126" s="267"/>
    </row>
    <row r="127" spans="5:7" s="45" customFormat="1" x14ac:dyDescent="0.3">
      <c r="E127" s="267"/>
      <c r="G127" s="267"/>
    </row>
    <row r="128" spans="5:7" s="45" customFormat="1" x14ac:dyDescent="0.3">
      <c r="E128" s="267"/>
      <c r="G128" s="267"/>
    </row>
    <row r="129" spans="5:7" s="45" customFormat="1" x14ac:dyDescent="0.3">
      <c r="E129" s="267"/>
      <c r="G129" s="267"/>
    </row>
    <row r="130" spans="5:7" s="45" customFormat="1" x14ac:dyDescent="0.3">
      <c r="E130" s="267"/>
      <c r="G130" s="267"/>
    </row>
    <row r="131" spans="5:7" s="45" customFormat="1" x14ac:dyDescent="0.3">
      <c r="E131" s="267"/>
      <c r="G131" s="267"/>
    </row>
    <row r="132" spans="5:7" s="45" customFormat="1" x14ac:dyDescent="0.3">
      <c r="E132" s="267"/>
      <c r="G132" s="267"/>
    </row>
    <row r="133" spans="5:7" s="45" customFormat="1" x14ac:dyDescent="0.3">
      <c r="E133" s="267"/>
      <c r="G133" s="267"/>
    </row>
    <row r="134" spans="5:7" s="45" customFormat="1" x14ac:dyDescent="0.3">
      <c r="E134" s="267"/>
      <c r="G134" s="267"/>
    </row>
    <row r="135" spans="5:7" s="45" customFormat="1" x14ac:dyDescent="0.3">
      <c r="E135" s="267"/>
      <c r="G135" s="267"/>
    </row>
    <row r="136" spans="5:7" s="45" customFormat="1" x14ac:dyDescent="0.3">
      <c r="E136" s="267"/>
      <c r="G136" s="267"/>
    </row>
    <row r="137" spans="5:7" s="45" customFormat="1" x14ac:dyDescent="0.3">
      <c r="E137" s="267"/>
      <c r="G137" s="267"/>
    </row>
    <row r="138" spans="5:7" s="45" customFormat="1" x14ac:dyDescent="0.3">
      <c r="E138" s="267"/>
      <c r="G138" s="267"/>
    </row>
    <row r="139" spans="5:7" s="45" customFormat="1" x14ac:dyDescent="0.3">
      <c r="E139" s="267"/>
      <c r="G139" s="267"/>
    </row>
    <row r="140" spans="5:7" s="45" customFormat="1" x14ac:dyDescent="0.3">
      <c r="E140" s="267"/>
      <c r="G140" s="267"/>
    </row>
    <row r="141" spans="5:7" s="45" customFormat="1" x14ac:dyDescent="0.3">
      <c r="E141" s="267"/>
      <c r="G141" s="267"/>
    </row>
    <row r="142" spans="5:7" s="45" customFormat="1" x14ac:dyDescent="0.3">
      <c r="E142" s="267"/>
      <c r="G142" s="267"/>
    </row>
    <row r="143" spans="5:7" s="45" customFormat="1" x14ac:dyDescent="0.3">
      <c r="E143" s="267"/>
      <c r="G143" s="267"/>
    </row>
    <row r="144" spans="5:7" s="45" customFormat="1" x14ac:dyDescent="0.3">
      <c r="E144" s="267"/>
      <c r="G144" s="267"/>
    </row>
    <row r="145" spans="5:7" s="45" customFormat="1" x14ac:dyDescent="0.3">
      <c r="E145" s="267"/>
      <c r="G145" s="267"/>
    </row>
    <row r="146" spans="5:7" s="45" customFormat="1" x14ac:dyDescent="0.3">
      <c r="E146" s="267"/>
      <c r="G146" s="267"/>
    </row>
    <row r="147" spans="5:7" s="45" customFormat="1" x14ac:dyDescent="0.3">
      <c r="E147" s="267"/>
      <c r="G147" s="267"/>
    </row>
    <row r="148" spans="5:7" s="45" customFormat="1" x14ac:dyDescent="0.3">
      <c r="E148" s="267"/>
      <c r="G148" s="267"/>
    </row>
    <row r="149" spans="5:7" s="45" customFormat="1" x14ac:dyDescent="0.3">
      <c r="E149" s="267"/>
      <c r="G149" s="267"/>
    </row>
    <row r="150" spans="5:7" s="45" customFormat="1" x14ac:dyDescent="0.3">
      <c r="E150" s="267"/>
      <c r="G150" s="267"/>
    </row>
    <row r="151" spans="5:7" s="45" customFormat="1" x14ac:dyDescent="0.3">
      <c r="E151" s="267"/>
      <c r="G151" s="267"/>
    </row>
    <row r="152" spans="5:7" s="45" customFormat="1" x14ac:dyDescent="0.3">
      <c r="E152" s="267"/>
      <c r="G152" s="267"/>
    </row>
    <row r="153" spans="5:7" s="45" customFormat="1" x14ac:dyDescent="0.3">
      <c r="E153" s="267"/>
      <c r="G153" s="267"/>
    </row>
    <row r="154" spans="5:7" s="45" customFormat="1" x14ac:dyDescent="0.3">
      <c r="E154" s="267"/>
      <c r="G154" s="267"/>
    </row>
    <row r="155" spans="5:7" s="45" customFormat="1" x14ac:dyDescent="0.3">
      <c r="E155" s="267"/>
      <c r="G155" s="267"/>
    </row>
    <row r="156" spans="5:7" s="45" customFormat="1" x14ac:dyDescent="0.3">
      <c r="E156" s="267"/>
      <c r="G156" s="267"/>
    </row>
    <row r="157" spans="5:7" s="45" customFormat="1" x14ac:dyDescent="0.3">
      <c r="E157" s="267"/>
      <c r="G157" s="267"/>
    </row>
    <row r="158" spans="5:7" s="45" customFormat="1" x14ac:dyDescent="0.3">
      <c r="E158" s="267"/>
      <c r="G158" s="267"/>
    </row>
    <row r="159" spans="5:7" s="45" customFormat="1" x14ac:dyDescent="0.3">
      <c r="E159" s="267"/>
      <c r="G159" s="267"/>
    </row>
    <row r="160" spans="5:7" s="45" customFormat="1" x14ac:dyDescent="0.3">
      <c r="E160" s="267"/>
      <c r="G160" s="267"/>
    </row>
    <row r="161" spans="5:7" s="45" customFormat="1" x14ac:dyDescent="0.3">
      <c r="E161" s="267"/>
      <c r="G161" s="267"/>
    </row>
    <row r="162" spans="5:7" s="45" customFormat="1" x14ac:dyDescent="0.3">
      <c r="E162" s="267"/>
      <c r="G162" s="267"/>
    </row>
    <row r="163" spans="5:7" s="45" customFormat="1" x14ac:dyDescent="0.3">
      <c r="E163" s="267"/>
      <c r="G163" s="267"/>
    </row>
    <row r="164" spans="5:7" s="45" customFormat="1" x14ac:dyDescent="0.3">
      <c r="E164" s="267"/>
      <c r="G164" s="267"/>
    </row>
    <row r="165" spans="5:7" s="45" customFormat="1" x14ac:dyDescent="0.3">
      <c r="E165" s="267"/>
      <c r="G165" s="267"/>
    </row>
    <row r="166" spans="5:7" s="45" customFormat="1" x14ac:dyDescent="0.3">
      <c r="E166" s="267"/>
      <c r="G166" s="267"/>
    </row>
    <row r="167" spans="5:7" s="45" customFormat="1" x14ac:dyDescent="0.3">
      <c r="E167" s="267"/>
      <c r="G167" s="267"/>
    </row>
    <row r="168" spans="5:7" s="45" customFormat="1" x14ac:dyDescent="0.3">
      <c r="E168" s="267"/>
      <c r="G168" s="267"/>
    </row>
    <row r="169" spans="5:7" s="45" customFormat="1" x14ac:dyDescent="0.3">
      <c r="E169" s="267"/>
      <c r="G169" s="267"/>
    </row>
    <row r="170" spans="5:7" s="45" customFormat="1" x14ac:dyDescent="0.3">
      <c r="E170" s="267"/>
      <c r="G170" s="267"/>
    </row>
    <row r="171" spans="5:7" s="45" customFormat="1" x14ac:dyDescent="0.3">
      <c r="E171" s="267"/>
      <c r="G171" s="267"/>
    </row>
    <row r="172" spans="5:7" s="45" customFormat="1" x14ac:dyDescent="0.3">
      <c r="E172" s="267"/>
      <c r="G172" s="267"/>
    </row>
    <row r="173" spans="5:7" s="45" customFormat="1" x14ac:dyDescent="0.3">
      <c r="E173" s="267"/>
      <c r="G173" s="267"/>
    </row>
    <row r="174" spans="5:7" s="45" customFormat="1" x14ac:dyDescent="0.3">
      <c r="E174" s="267"/>
      <c r="G174" s="267"/>
    </row>
    <row r="175" spans="5:7" s="45" customFormat="1" x14ac:dyDescent="0.3">
      <c r="E175" s="267"/>
      <c r="G175" s="267"/>
    </row>
    <row r="176" spans="5:7" s="45" customFormat="1" x14ac:dyDescent="0.3">
      <c r="E176" s="267"/>
      <c r="G176" s="267"/>
    </row>
    <row r="177" spans="5:7" s="45" customFormat="1" x14ac:dyDescent="0.3">
      <c r="E177" s="267"/>
      <c r="G177" s="267"/>
    </row>
    <row r="178" spans="5:7" s="45" customFormat="1" x14ac:dyDescent="0.3">
      <c r="E178" s="267"/>
      <c r="G178" s="267"/>
    </row>
    <row r="179" spans="5:7" s="45" customFormat="1" x14ac:dyDescent="0.3">
      <c r="E179" s="267"/>
      <c r="G179" s="267"/>
    </row>
    <row r="180" spans="5:7" s="45" customFormat="1" x14ac:dyDescent="0.3">
      <c r="E180" s="267"/>
      <c r="G180" s="267"/>
    </row>
    <row r="181" spans="5:7" s="45" customFormat="1" x14ac:dyDescent="0.3">
      <c r="E181" s="267"/>
      <c r="G181" s="267"/>
    </row>
    <row r="182" spans="5:7" s="45" customFormat="1" x14ac:dyDescent="0.3">
      <c r="E182" s="267"/>
      <c r="G182" s="267"/>
    </row>
    <row r="183" spans="5:7" s="45" customFormat="1" x14ac:dyDescent="0.3">
      <c r="E183" s="267"/>
      <c r="G183" s="267"/>
    </row>
    <row r="184" spans="5:7" s="45" customFormat="1" x14ac:dyDescent="0.3">
      <c r="E184" s="267"/>
      <c r="G184" s="267"/>
    </row>
    <row r="185" spans="5:7" s="45" customFormat="1" x14ac:dyDescent="0.3">
      <c r="E185" s="267"/>
      <c r="G185" s="267"/>
    </row>
    <row r="186" spans="5:7" s="45" customFormat="1" x14ac:dyDescent="0.3">
      <c r="E186" s="267"/>
      <c r="G186" s="267"/>
    </row>
    <row r="187" spans="5:7" s="45" customFormat="1" x14ac:dyDescent="0.3">
      <c r="E187" s="267"/>
      <c r="G187" s="267"/>
    </row>
    <row r="188" spans="5:7" s="45" customFormat="1" x14ac:dyDescent="0.3">
      <c r="E188" s="267"/>
      <c r="G188" s="267"/>
    </row>
    <row r="189" spans="5:7" s="45" customFormat="1" x14ac:dyDescent="0.3">
      <c r="E189" s="267"/>
      <c r="G189" s="267"/>
    </row>
    <row r="190" spans="5:7" s="45" customFormat="1" x14ac:dyDescent="0.3">
      <c r="E190" s="267"/>
      <c r="G190" s="267"/>
    </row>
    <row r="191" spans="5:7" s="45" customFormat="1" x14ac:dyDescent="0.3">
      <c r="E191" s="267"/>
      <c r="G191" s="267"/>
    </row>
    <row r="192" spans="5:7" s="45" customFormat="1" x14ac:dyDescent="0.3">
      <c r="E192" s="267"/>
      <c r="G192" s="267"/>
    </row>
    <row r="193" spans="5:7" s="45" customFormat="1" x14ac:dyDescent="0.3">
      <c r="E193" s="267"/>
      <c r="G193" s="267"/>
    </row>
    <row r="194" spans="5:7" s="45" customFormat="1" x14ac:dyDescent="0.3">
      <c r="E194" s="267"/>
      <c r="G194" s="267"/>
    </row>
    <row r="195" spans="5:7" s="45" customFormat="1" x14ac:dyDescent="0.3">
      <c r="E195" s="267"/>
      <c r="G195" s="267"/>
    </row>
    <row r="196" spans="5:7" s="45" customFormat="1" x14ac:dyDescent="0.3">
      <c r="E196" s="267"/>
      <c r="G196" s="267"/>
    </row>
    <row r="197" spans="5:7" s="45" customFormat="1" x14ac:dyDescent="0.3">
      <c r="E197" s="267"/>
      <c r="G197" s="267"/>
    </row>
    <row r="198" spans="5:7" s="45" customFormat="1" x14ac:dyDescent="0.3">
      <c r="E198" s="267"/>
      <c r="G198" s="267"/>
    </row>
    <row r="199" spans="5:7" s="45" customFormat="1" x14ac:dyDescent="0.3">
      <c r="E199" s="267"/>
      <c r="G199" s="267"/>
    </row>
    <row r="200" spans="5:7" s="45" customFormat="1" x14ac:dyDescent="0.3">
      <c r="E200" s="267"/>
      <c r="G200" s="267"/>
    </row>
    <row r="201" spans="5:7" s="45" customFormat="1" x14ac:dyDescent="0.3">
      <c r="E201" s="267"/>
      <c r="G201" s="267"/>
    </row>
    <row r="202" spans="5:7" s="45" customFormat="1" x14ac:dyDescent="0.3">
      <c r="E202" s="267"/>
      <c r="G202" s="267"/>
    </row>
    <row r="203" spans="5:7" s="45" customFormat="1" x14ac:dyDescent="0.3">
      <c r="E203" s="267"/>
      <c r="G203" s="267"/>
    </row>
    <row r="204" spans="5:7" s="45" customFormat="1" x14ac:dyDescent="0.3">
      <c r="E204" s="267"/>
      <c r="G204" s="267"/>
    </row>
    <row r="205" spans="5:7" s="45" customFormat="1" x14ac:dyDescent="0.3">
      <c r="E205" s="267"/>
      <c r="G205" s="267"/>
    </row>
    <row r="206" spans="5:7" s="45" customFormat="1" x14ac:dyDescent="0.3">
      <c r="E206" s="267"/>
      <c r="G206" s="267"/>
    </row>
    <row r="207" spans="5:7" s="45" customFormat="1" x14ac:dyDescent="0.3">
      <c r="E207" s="267"/>
      <c r="G207" s="267"/>
    </row>
    <row r="208" spans="5:7" s="45" customFormat="1" x14ac:dyDescent="0.3">
      <c r="E208" s="267"/>
      <c r="G208" s="267"/>
    </row>
    <row r="209" spans="5:7" s="45" customFormat="1" x14ac:dyDescent="0.3">
      <c r="E209" s="267"/>
      <c r="G209" s="267"/>
    </row>
    <row r="210" spans="5:7" s="45" customFormat="1" x14ac:dyDescent="0.3">
      <c r="E210" s="267"/>
      <c r="G210" s="267"/>
    </row>
    <row r="211" spans="5:7" s="45" customFormat="1" x14ac:dyDescent="0.3">
      <c r="E211" s="267"/>
      <c r="G211" s="267"/>
    </row>
    <row r="212" spans="5:7" s="45" customFormat="1" x14ac:dyDescent="0.3">
      <c r="E212" s="267"/>
      <c r="G212" s="267"/>
    </row>
    <row r="213" spans="5:7" s="45" customFormat="1" x14ac:dyDescent="0.3">
      <c r="E213" s="267"/>
      <c r="G213" s="267"/>
    </row>
    <row r="214" spans="5:7" s="45" customFormat="1" x14ac:dyDescent="0.3">
      <c r="E214" s="267"/>
      <c r="G214" s="267"/>
    </row>
    <row r="215" spans="5:7" s="45" customFormat="1" x14ac:dyDescent="0.3">
      <c r="E215" s="267"/>
      <c r="G215" s="267"/>
    </row>
    <row r="216" spans="5:7" s="45" customFormat="1" x14ac:dyDescent="0.3">
      <c r="E216" s="267"/>
      <c r="G216" s="267"/>
    </row>
    <row r="217" spans="5:7" s="45" customFormat="1" x14ac:dyDescent="0.3">
      <c r="E217" s="267"/>
      <c r="G217" s="267"/>
    </row>
    <row r="218" spans="5:7" s="45" customFormat="1" x14ac:dyDescent="0.3">
      <c r="E218" s="267"/>
      <c r="G218" s="267"/>
    </row>
    <row r="219" spans="5:7" s="45" customFormat="1" x14ac:dyDescent="0.3">
      <c r="E219" s="267"/>
      <c r="G219" s="267"/>
    </row>
    <row r="220" spans="5:7" s="45" customFormat="1" x14ac:dyDescent="0.3">
      <c r="E220" s="267"/>
      <c r="G220" s="267"/>
    </row>
    <row r="221" spans="5:7" s="45" customFormat="1" x14ac:dyDescent="0.3">
      <c r="E221" s="267"/>
      <c r="G221" s="267"/>
    </row>
    <row r="222" spans="5:7" s="45" customFormat="1" x14ac:dyDescent="0.3">
      <c r="E222" s="267"/>
      <c r="G222" s="267"/>
    </row>
    <row r="223" spans="5:7" s="45" customFormat="1" x14ac:dyDescent="0.3">
      <c r="E223" s="267"/>
      <c r="G223" s="267"/>
    </row>
    <row r="224" spans="5:7" s="45" customFormat="1" x14ac:dyDescent="0.3">
      <c r="E224" s="267"/>
      <c r="G224" s="267"/>
    </row>
    <row r="225" spans="5:7" s="45" customFormat="1" x14ac:dyDescent="0.3">
      <c r="E225" s="267"/>
      <c r="G225" s="267"/>
    </row>
    <row r="226" spans="5:7" s="45" customFormat="1" x14ac:dyDescent="0.3">
      <c r="E226" s="267"/>
      <c r="G226" s="267"/>
    </row>
    <row r="227" spans="5:7" s="45" customFormat="1" x14ac:dyDescent="0.3">
      <c r="E227" s="267"/>
      <c r="G227" s="267"/>
    </row>
    <row r="228" spans="5:7" s="45" customFormat="1" x14ac:dyDescent="0.3">
      <c r="E228" s="267"/>
      <c r="G228" s="267"/>
    </row>
    <row r="229" spans="5:7" s="45" customFormat="1" x14ac:dyDescent="0.3">
      <c r="E229" s="267"/>
      <c r="G229" s="267"/>
    </row>
    <row r="230" spans="5:7" s="45" customFormat="1" x14ac:dyDescent="0.3">
      <c r="E230" s="267"/>
      <c r="G230" s="267"/>
    </row>
    <row r="231" spans="5:7" s="45" customFormat="1" x14ac:dyDescent="0.3">
      <c r="E231" s="267"/>
      <c r="G231" s="267"/>
    </row>
    <row r="232" spans="5:7" s="45" customFormat="1" x14ac:dyDescent="0.3">
      <c r="E232" s="267"/>
      <c r="G232" s="267"/>
    </row>
    <row r="233" spans="5:7" s="45" customFormat="1" x14ac:dyDescent="0.3">
      <c r="E233" s="267"/>
      <c r="G233" s="267"/>
    </row>
    <row r="234" spans="5:7" s="45" customFormat="1" x14ac:dyDescent="0.3">
      <c r="E234" s="267"/>
      <c r="G234" s="267"/>
    </row>
    <row r="235" spans="5:7" s="45" customFormat="1" x14ac:dyDescent="0.3">
      <c r="E235" s="267"/>
      <c r="G235" s="267"/>
    </row>
    <row r="236" spans="5:7" s="45" customFormat="1" x14ac:dyDescent="0.3">
      <c r="E236" s="267"/>
      <c r="G236" s="267"/>
    </row>
    <row r="237" spans="5:7" s="45" customFormat="1" x14ac:dyDescent="0.3">
      <c r="E237" s="267"/>
      <c r="G237" s="267"/>
    </row>
    <row r="238" spans="5:7" s="45" customFormat="1" x14ac:dyDescent="0.3">
      <c r="E238" s="267"/>
      <c r="G238" s="267"/>
    </row>
    <row r="239" spans="5:7" s="45" customFormat="1" x14ac:dyDescent="0.3">
      <c r="E239" s="267"/>
      <c r="G239" s="267"/>
    </row>
    <row r="240" spans="5:7" s="45" customFormat="1" x14ac:dyDescent="0.3">
      <c r="E240" s="267"/>
      <c r="G240" s="267"/>
    </row>
    <row r="241" spans="5:7" s="45" customFormat="1" x14ac:dyDescent="0.3">
      <c r="E241" s="267"/>
      <c r="G241" s="267"/>
    </row>
    <row r="242" spans="5:7" s="45" customFormat="1" x14ac:dyDescent="0.3">
      <c r="E242" s="267"/>
      <c r="G242" s="267"/>
    </row>
    <row r="243" spans="5:7" s="45" customFormat="1" x14ac:dyDescent="0.3">
      <c r="E243" s="267"/>
      <c r="G243" s="267"/>
    </row>
    <row r="244" spans="5:7" s="45" customFormat="1" x14ac:dyDescent="0.3">
      <c r="E244" s="267"/>
      <c r="G244" s="267"/>
    </row>
    <row r="245" spans="5:7" s="45" customFormat="1" x14ac:dyDescent="0.3">
      <c r="E245" s="267"/>
      <c r="G245" s="267"/>
    </row>
    <row r="246" spans="5:7" s="45" customFormat="1" x14ac:dyDescent="0.3">
      <c r="E246" s="267"/>
      <c r="G246" s="267"/>
    </row>
    <row r="247" spans="5:7" s="45" customFormat="1" x14ac:dyDescent="0.3">
      <c r="E247" s="267"/>
      <c r="G247" s="267"/>
    </row>
    <row r="248" spans="5:7" s="45" customFormat="1" x14ac:dyDescent="0.3">
      <c r="E248" s="267"/>
      <c r="G248" s="267"/>
    </row>
    <row r="249" spans="5:7" s="45" customFormat="1" x14ac:dyDescent="0.3">
      <c r="E249" s="267"/>
      <c r="G249" s="267"/>
    </row>
    <row r="250" spans="5:7" s="45" customFormat="1" x14ac:dyDescent="0.3">
      <c r="E250" s="267"/>
      <c r="G250" s="267"/>
    </row>
    <row r="251" spans="5:7" s="45" customFormat="1" x14ac:dyDescent="0.3">
      <c r="E251" s="267"/>
      <c r="G251" s="267"/>
    </row>
    <row r="252" spans="5:7" s="45" customFormat="1" x14ac:dyDescent="0.3">
      <c r="E252" s="267"/>
      <c r="G252" s="267"/>
    </row>
    <row r="253" spans="5:7" s="45" customFormat="1" x14ac:dyDescent="0.3">
      <c r="E253" s="267"/>
      <c r="G253" s="267"/>
    </row>
    <row r="254" spans="5:7" s="45" customFormat="1" x14ac:dyDescent="0.3">
      <c r="E254" s="267"/>
      <c r="G254" s="267"/>
    </row>
    <row r="255" spans="5:7" s="45" customFormat="1" x14ac:dyDescent="0.3">
      <c r="E255" s="267"/>
      <c r="G255" s="267"/>
    </row>
    <row r="256" spans="5:7" s="45" customFormat="1" x14ac:dyDescent="0.3">
      <c r="E256" s="267"/>
      <c r="G256" s="267"/>
    </row>
    <row r="257" spans="5:7" s="45" customFormat="1" x14ac:dyDescent="0.3">
      <c r="E257" s="267"/>
      <c r="G257" s="267"/>
    </row>
    <row r="258" spans="5:7" s="45" customFormat="1" x14ac:dyDescent="0.3">
      <c r="E258" s="267"/>
      <c r="G258" s="267"/>
    </row>
    <row r="259" spans="5:7" s="45" customFormat="1" x14ac:dyDescent="0.3">
      <c r="E259" s="267"/>
      <c r="G259" s="267"/>
    </row>
    <row r="260" spans="5:7" s="45" customFormat="1" x14ac:dyDescent="0.3">
      <c r="E260" s="267"/>
      <c r="G260" s="267"/>
    </row>
    <row r="261" spans="5:7" s="45" customFormat="1" x14ac:dyDescent="0.3">
      <c r="E261" s="267"/>
      <c r="G261" s="267"/>
    </row>
    <row r="262" spans="5:7" s="45" customFormat="1" x14ac:dyDescent="0.3">
      <c r="E262" s="267"/>
      <c r="G262" s="267"/>
    </row>
    <row r="263" spans="5:7" s="45" customFormat="1" x14ac:dyDescent="0.3">
      <c r="E263" s="267"/>
      <c r="G263" s="267"/>
    </row>
    <row r="264" spans="5:7" s="45" customFormat="1" x14ac:dyDescent="0.3">
      <c r="E264" s="267"/>
      <c r="G264" s="267"/>
    </row>
    <row r="265" spans="5:7" s="45" customFormat="1" x14ac:dyDescent="0.3">
      <c r="E265" s="267"/>
      <c r="G265" s="267"/>
    </row>
    <row r="266" spans="5:7" s="45" customFormat="1" x14ac:dyDescent="0.3">
      <c r="E266" s="267"/>
      <c r="G266" s="267"/>
    </row>
    <row r="267" spans="5:7" s="45" customFormat="1" x14ac:dyDescent="0.3">
      <c r="E267" s="267"/>
      <c r="G267" s="267"/>
    </row>
    <row r="268" spans="5:7" s="45" customFormat="1" x14ac:dyDescent="0.3">
      <c r="E268" s="267"/>
      <c r="G268" s="267"/>
    </row>
    <row r="269" spans="5:7" s="45" customFormat="1" x14ac:dyDescent="0.3">
      <c r="E269" s="267"/>
      <c r="G269" s="267"/>
    </row>
    <row r="270" spans="5:7" s="45" customFormat="1" x14ac:dyDescent="0.3">
      <c r="E270" s="267"/>
      <c r="G270" s="267"/>
    </row>
    <row r="271" spans="5:7" s="45" customFormat="1" x14ac:dyDescent="0.3">
      <c r="E271" s="267"/>
      <c r="G271" s="267"/>
    </row>
    <row r="272" spans="5:7" s="45" customFormat="1" x14ac:dyDescent="0.3">
      <c r="E272" s="267"/>
      <c r="G272" s="267"/>
    </row>
    <row r="273" spans="5:7" s="45" customFormat="1" x14ac:dyDescent="0.3">
      <c r="E273" s="267"/>
      <c r="G273" s="267"/>
    </row>
    <row r="274" spans="5:7" s="45" customFormat="1" x14ac:dyDescent="0.3">
      <c r="E274" s="267"/>
      <c r="G274" s="267"/>
    </row>
    <row r="275" spans="5:7" s="45" customFormat="1" x14ac:dyDescent="0.3">
      <c r="E275" s="267"/>
      <c r="G275" s="267"/>
    </row>
    <row r="276" spans="5:7" s="45" customFormat="1" x14ac:dyDescent="0.3">
      <c r="E276" s="267"/>
      <c r="G276" s="267"/>
    </row>
    <row r="277" spans="5:7" s="45" customFormat="1" x14ac:dyDescent="0.3">
      <c r="E277" s="267"/>
      <c r="G277" s="267"/>
    </row>
    <row r="278" spans="5:7" s="45" customFormat="1" x14ac:dyDescent="0.3">
      <c r="E278" s="267"/>
      <c r="G278" s="267"/>
    </row>
    <row r="279" spans="5:7" s="45" customFormat="1" x14ac:dyDescent="0.3">
      <c r="E279" s="267"/>
      <c r="G279" s="267"/>
    </row>
    <row r="280" spans="5:7" s="45" customFormat="1" x14ac:dyDescent="0.3">
      <c r="E280" s="267"/>
      <c r="G280" s="267"/>
    </row>
    <row r="281" spans="5:7" s="45" customFormat="1" x14ac:dyDescent="0.3">
      <c r="E281" s="267"/>
      <c r="G281" s="267"/>
    </row>
    <row r="282" spans="5:7" s="45" customFormat="1" x14ac:dyDescent="0.3">
      <c r="E282" s="267"/>
      <c r="G282" s="267"/>
    </row>
    <row r="283" spans="5:7" s="45" customFormat="1" x14ac:dyDescent="0.3">
      <c r="E283" s="267"/>
      <c r="G283" s="267"/>
    </row>
    <row r="284" spans="5:7" s="45" customFormat="1" x14ac:dyDescent="0.3">
      <c r="E284" s="267"/>
      <c r="G284" s="267"/>
    </row>
    <row r="285" spans="5:7" s="45" customFormat="1" x14ac:dyDescent="0.3">
      <c r="E285" s="267"/>
      <c r="G285" s="267"/>
    </row>
    <row r="286" spans="5:7" s="45" customFormat="1" x14ac:dyDescent="0.3">
      <c r="E286" s="267"/>
      <c r="G286" s="267"/>
    </row>
    <row r="287" spans="5:7" s="45" customFormat="1" x14ac:dyDescent="0.3">
      <c r="E287" s="267"/>
      <c r="G287" s="267"/>
    </row>
    <row r="288" spans="5:7" s="45" customFormat="1" x14ac:dyDescent="0.3">
      <c r="E288" s="267"/>
      <c r="G288" s="267"/>
    </row>
    <row r="289" spans="5:7" s="45" customFormat="1" x14ac:dyDescent="0.3">
      <c r="E289" s="267"/>
      <c r="G289" s="267"/>
    </row>
    <row r="290" spans="5:7" s="45" customFormat="1" x14ac:dyDescent="0.3">
      <c r="E290" s="267"/>
      <c r="G290" s="267"/>
    </row>
    <row r="291" spans="5:7" s="45" customFormat="1" x14ac:dyDescent="0.3">
      <c r="E291" s="267"/>
      <c r="G291" s="267"/>
    </row>
    <row r="292" spans="5:7" s="45" customFormat="1" x14ac:dyDescent="0.3">
      <c r="E292" s="267"/>
      <c r="G292" s="267"/>
    </row>
    <row r="293" spans="5:7" s="45" customFormat="1" x14ac:dyDescent="0.3">
      <c r="E293" s="267"/>
      <c r="G293" s="267"/>
    </row>
    <row r="294" spans="5:7" s="45" customFormat="1" x14ac:dyDescent="0.3">
      <c r="E294" s="267"/>
      <c r="G294" s="267"/>
    </row>
    <row r="295" spans="5:7" s="45" customFormat="1" x14ac:dyDescent="0.3">
      <c r="E295" s="267"/>
      <c r="G295" s="267"/>
    </row>
    <row r="296" spans="5:7" s="45" customFormat="1" x14ac:dyDescent="0.3">
      <c r="E296" s="267"/>
      <c r="G296" s="267"/>
    </row>
  </sheetData>
  <pageMargins left="0.7" right="0.7" top="0.75" bottom="0.75" header="0.3" footer="0.3"/>
  <headerFooter>
    <oddHeader>&amp;C&amp;"Arial"&amp;10&amp;K363F7C OFFICIAL&amp;1#_x000D_</oddHeader>
  </headerFooter>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E356-10A6-4265-8099-4A646CD2A332}">
  <dimension ref="A1:BB285"/>
  <sheetViews>
    <sheetView workbookViewId="0">
      <selection activeCell="C2" sqref="C2"/>
    </sheetView>
  </sheetViews>
  <sheetFormatPr defaultColWidth="9.1796875" defaultRowHeight="14" x14ac:dyDescent="0.3"/>
  <cols>
    <col min="1" max="1" width="20.1796875" style="46" customWidth="1"/>
    <col min="2" max="2" width="47.26953125" style="46" customWidth="1"/>
    <col min="3" max="3" width="42.1796875" style="46" customWidth="1"/>
    <col min="4" max="4" width="14.81640625" style="46" customWidth="1"/>
    <col min="5" max="6" width="14.1796875" style="46" customWidth="1"/>
    <col min="7" max="7" width="15.453125" style="46" customWidth="1"/>
    <col min="8" max="8" width="26.54296875" style="46" customWidth="1"/>
    <col min="9" max="54" width="9.1796875" style="45"/>
    <col min="55" max="16384" width="9.1796875" style="46"/>
  </cols>
  <sheetData>
    <row r="1" spans="1:54" s="137" customFormat="1" ht="28.5" customHeight="1" x14ac:dyDescent="0.35">
      <c r="A1" s="338" t="s">
        <v>581</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row>
    <row r="2" spans="1:54" s="95" customFormat="1" ht="24" customHeight="1" x14ac:dyDescent="0.35">
      <c r="A2" s="273" t="s">
        <v>577</v>
      </c>
      <c r="B2" s="274" t="s">
        <v>578</v>
      </c>
      <c r="C2" s="274" t="s">
        <v>365</v>
      </c>
      <c r="D2" s="274" t="s">
        <v>579</v>
      </c>
      <c r="E2" s="274" t="s">
        <v>367</v>
      </c>
      <c r="F2" s="275" t="s">
        <v>368</v>
      </c>
      <c r="G2" s="274" t="s">
        <v>572</v>
      </c>
      <c r="H2" s="274" t="s">
        <v>580</v>
      </c>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row>
    <row r="3" spans="1:54" x14ac:dyDescent="0.3">
      <c r="A3" s="203">
        <v>1234567890</v>
      </c>
      <c r="B3" s="203" t="s">
        <v>305</v>
      </c>
      <c r="C3" s="203" t="s">
        <v>366</v>
      </c>
      <c r="D3" s="203" t="s">
        <v>302</v>
      </c>
      <c r="E3" s="266">
        <v>43643</v>
      </c>
      <c r="F3" s="266">
        <v>45104</v>
      </c>
      <c r="G3" s="203" t="s">
        <v>369</v>
      </c>
      <c r="H3" s="203" t="s">
        <v>370</v>
      </c>
    </row>
    <row r="4" spans="1:54" x14ac:dyDescent="0.3">
      <c r="A4" s="203"/>
      <c r="B4" s="203"/>
      <c r="C4" s="203"/>
      <c r="D4" s="203"/>
      <c r="E4" s="203"/>
      <c r="F4" s="203"/>
      <c r="G4" s="203"/>
      <c r="H4" s="203"/>
    </row>
    <row r="5" spans="1:54" x14ac:dyDescent="0.3">
      <c r="A5" s="203"/>
      <c r="B5" s="203"/>
      <c r="C5" s="203"/>
      <c r="D5" s="203"/>
      <c r="E5" s="203"/>
      <c r="F5" s="203"/>
      <c r="G5" s="203"/>
      <c r="H5" s="203"/>
    </row>
    <row r="6" spans="1:54" x14ac:dyDescent="0.3">
      <c r="A6" s="203"/>
      <c r="B6" s="203"/>
      <c r="C6" s="203"/>
      <c r="D6" s="203"/>
      <c r="E6" s="203"/>
      <c r="F6" s="203"/>
      <c r="G6" s="203"/>
      <c r="H6" s="203"/>
    </row>
    <row r="7" spans="1:54" x14ac:dyDescent="0.3">
      <c r="A7" s="203"/>
      <c r="B7" s="203"/>
      <c r="C7" s="203"/>
      <c r="D7" s="203"/>
      <c r="E7" s="203"/>
      <c r="F7" s="203"/>
      <c r="G7" s="203"/>
      <c r="H7" s="203"/>
    </row>
    <row r="8" spans="1:54" x14ac:dyDescent="0.3">
      <c r="A8" s="203"/>
      <c r="B8" s="203"/>
      <c r="C8" s="203"/>
      <c r="D8" s="203"/>
      <c r="E8" s="203"/>
      <c r="F8" s="203"/>
      <c r="G8" s="203"/>
      <c r="H8" s="203"/>
    </row>
    <row r="9" spans="1:54" x14ac:dyDescent="0.3">
      <c r="A9" s="203"/>
      <c r="B9" s="203"/>
      <c r="C9" s="203"/>
      <c r="D9" s="203"/>
      <c r="E9" s="203"/>
      <c r="F9" s="203"/>
      <c r="G9" s="203"/>
      <c r="H9" s="203"/>
    </row>
    <row r="10" spans="1:54" x14ac:dyDescent="0.3">
      <c r="A10" s="203"/>
      <c r="B10" s="203"/>
      <c r="C10" s="203"/>
      <c r="D10" s="203"/>
      <c r="E10" s="203"/>
      <c r="F10" s="203"/>
      <c r="G10" s="203"/>
      <c r="H10" s="203"/>
    </row>
    <row r="11" spans="1:54" x14ac:dyDescent="0.3">
      <c r="A11" s="203"/>
      <c r="B11" s="203"/>
      <c r="C11" s="203"/>
      <c r="D11" s="203"/>
      <c r="E11" s="203"/>
      <c r="F11" s="203"/>
      <c r="G11" s="203"/>
      <c r="H11" s="203"/>
    </row>
    <row r="12" spans="1:54" x14ac:dyDescent="0.3">
      <c r="A12" s="203"/>
      <c r="B12" s="203"/>
      <c r="C12" s="203"/>
      <c r="D12" s="203"/>
      <c r="E12" s="203"/>
      <c r="F12" s="203"/>
      <c r="G12" s="203"/>
      <c r="H12" s="203"/>
    </row>
    <row r="13" spans="1:54" x14ac:dyDescent="0.3">
      <c r="A13" s="203"/>
      <c r="B13" s="203"/>
      <c r="C13" s="203"/>
      <c r="D13" s="203"/>
      <c r="E13" s="203"/>
      <c r="F13" s="203"/>
      <c r="G13" s="203"/>
      <c r="H13" s="203"/>
    </row>
    <row r="14" spans="1:54" x14ac:dyDescent="0.3">
      <c r="A14" s="203"/>
      <c r="B14" s="203"/>
      <c r="C14" s="203"/>
      <c r="D14" s="203"/>
      <c r="E14" s="203"/>
      <c r="F14" s="203"/>
      <c r="G14" s="203"/>
      <c r="H14" s="203"/>
    </row>
    <row r="15" spans="1:54" x14ac:dyDescent="0.3">
      <c r="A15" s="203"/>
      <c r="B15" s="203"/>
      <c r="C15" s="203"/>
      <c r="D15" s="203"/>
      <c r="E15" s="203"/>
      <c r="F15" s="203"/>
      <c r="G15" s="203"/>
      <c r="H15" s="203"/>
    </row>
    <row r="16" spans="1:54" x14ac:dyDescent="0.3">
      <c r="A16" s="203"/>
      <c r="B16" s="203"/>
      <c r="C16" s="203"/>
      <c r="D16" s="203"/>
      <c r="E16" s="203"/>
      <c r="F16" s="203"/>
      <c r="G16" s="203"/>
      <c r="H16" s="203"/>
    </row>
    <row r="17" spans="1:8" x14ac:dyDescent="0.3">
      <c r="A17" s="203"/>
      <c r="B17" s="203"/>
      <c r="C17" s="203"/>
      <c r="D17" s="203"/>
      <c r="E17" s="203"/>
      <c r="F17" s="203"/>
      <c r="G17" s="203"/>
      <c r="H17" s="203"/>
    </row>
    <row r="18" spans="1:8" x14ac:dyDescent="0.3">
      <c r="A18" s="203"/>
      <c r="B18" s="203"/>
      <c r="C18" s="203"/>
      <c r="D18" s="203"/>
      <c r="E18" s="203"/>
      <c r="F18" s="203"/>
      <c r="G18" s="203"/>
      <c r="H18" s="203"/>
    </row>
    <row r="19" spans="1:8" x14ac:dyDescent="0.3">
      <c r="A19" s="203"/>
      <c r="B19" s="203"/>
      <c r="C19" s="203"/>
      <c r="D19" s="203"/>
      <c r="E19" s="203"/>
      <c r="F19" s="203"/>
      <c r="G19" s="203"/>
      <c r="H19" s="203"/>
    </row>
    <row r="20" spans="1:8" x14ac:dyDescent="0.3">
      <c r="A20" s="203"/>
      <c r="B20" s="203"/>
      <c r="C20" s="203"/>
      <c r="D20" s="203"/>
      <c r="E20" s="203"/>
      <c r="F20" s="203"/>
      <c r="G20" s="203"/>
      <c r="H20" s="203"/>
    </row>
    <row r="21" spans="1:8" x14ac:dyDescent="0.3">
      <c r="A21" s="203"/>
      <c r="B21" s="203"/>
      <c r="C21" s="203"/>
      <c r="D21" s="203"/>
      <c r="E21" s="203"/>
      <c r="F21" s="203"/>
      <c r="G21" s="203"/>
      <c r="H21" s="203"/>
    </row>
    <row r="22" spans="1:8" x14ac:dyDescent="0.3">
      <c r="A22" s="203"/>
      <c r="B22" s="203"/>
      <c r="C22" s="203"/>
      <c r="D22" s="203"/>
      <c r="E22" s="203"/>
      <c r="F22" s="203"/>
      <c r="G22" s="203"/>
      <c r="H22" s="203"/>
    </row>
    <row r="23" spans="1:8" x14ac:dyDescent="0.3">
      <c r="A23" s="203"/>
      <c r="B23" s="203"/>
      <c r="C23" s="203"/>
      <c r="D23" s="203"/>
      <c r="E23" s="203"/>
      <c r="F23" s="203"/>
      <c r="G23" s="203"/>
      <c r="H23" s="203"/>
    </row>
    <row r="24" spans="1:8" x14ac:dyDescent="0.3">
      <c r="A24" s="203"/>
      <c r="B24" s="203"/>
      <c r="C24" s="203"/>
      <c r="D24" s="203"/>
      <c r="E24" s="203"/>
      <c r="F24" s="203"/>
      <c r="G24" s="203"/>
      <c r="H24" s="203"/>
    </row>
    <row r="25" spans="1:8" x14ac:dyDescent="0.3">
      <c r="A25" s="203"/>
      <c r="B25" s="203"/>
      <c r="C25" s="203"/>
      <c r="D25" s="203"/>
      <c r="E25" s="203"/>
      <c r="F25" s="203"/>
      <c r="G25" s="203"/>
      <c r="H25" s="203"/>
    </row>
    <row r="26" spans="1:8" x14ac:dyDescent="0.3">
      <c r="A26" s="203"/>
      <c r="B26" s="203"/>
      <c r="C26" s="203"/>
      <c r="D26" s="203"/>
      <c r="E26" s="203"/>
      <c r="F26" s="203"/>
      <c r="G26" s="203"/>
      <c r="H26" s="203"/>
    </row>
    <row r="27" spans="1:8" x14ac:dyDescent="0.3">
      <c r="A27" s="203"/>
      <c r="B27" s="203"/>
      <c r="C27" s="203"/>
      <c r="D27" s="203"/>
      <c r="E27" s="203"/>
      <c r="F27" s="203"/>
      <c r="G27" s="203"/>
      <c r="H27" s="203"/>
    </row>
    <row r="28" spans="1:8" x14ac:dyDescent="0.3">
      <c r="A28" s="203"/>
      <c r="B28" s="203"/>
      <c r="C28" s="203"/>
      <c r="D28" s="203"/>
      <c r="E28" s="203"/>
      <c r="F28" s="203"/>
      <c r="G28" s="203"/>
      <c r="H28" s="203"/>
    </row>
    <row r="29" spans="1:8" x14ac:dyDescent="0.3">
      <c r="A29" s="203"/>
      <c r="B29" s="203"/>
      <c r="C29" s="203"/>
      <c r="D29" s="203"/>
      <c r="E29" s="203"/>
      <c r="F29" s="203"/>
      <c r="G29" s="203"/>
      <c r="H29" s="203"/>
    </row>
    <row r="30" spans="1:8" x14ac:dyDescent="0.3">
      <c r="A30" s="203"/>
      <c r="B30" s="203"/>
      <c r="C30" s="203"/>
      <c r="D30" s="203"/>
      <c r="E30" s="203"/>
      <c r="F30" s="203"/>
      <c r="G30" s="203"/>
      <c r="H30" s="203"/>
    </row>
    <row r="31" spans="1:8" x14ac:dyDescent="0.3">
      <c r="A31" s="203"/>
      <c r="B31" s="203"/>
      <c r="C31" s="203"/>
      <c r="D31" s="203"/>
      <c r="E31" s="203"/>
      <c r="F31" s="203"/>
      <c r="G31" s="203"/>
      <c r="H31" s="203"/>
    </row>
    <row r="32" spans="1:8" x14ac:dyDescent="0.3">
      <c r="A32" s="203"/>
      <c r="B32" s="203"/>
      <c r="C32" s="203"/>
      <c r="D32" s="203"/>
      <c r="E32" s="203"/>
      <c r="F32" s="203"/>
      <c r="G32" s="203"/>
      <c r="H32" s="203"/>
    </row>
    <row r="33" spans="1:8" x14ac:dyDescent="0.3">
      <c r="A33" s="203"/>
      <c r="B33" s="203"/>
      <c r="C33" s="203"/>
      <c r="D33" s="203"/>
      <c r="E33" s="203"/>
      <c r="F33" s="203"/>
      <c r="G33" s="203"/>
      <c r="H33" s="203"/>
    </row>
    <row r="34" spans="1:8" x14ac:dyDescent="0.3">
      <c r="A34" s="203"/>
      <c r="B34" s="203"/>
      <c r="C34" s="203"/>
      <c r="D34" s="203"/>
      <c r="E34" s="203"/>
      <c r="F34" s="203"/>
      <c r="G34" s="203"/>
      <c r="H34" s="203"/>
    </row>
    <row r="35" spans="1:8" x14ac:dyDescent="0.3">
      <c r="A35" s="203"/>
      <c r="B35" s="203"/>
      <c r="C35" s="203"/>
      <c r="D35" s="203"/>
      <c r="E35" s="203"/>
      <c r="F35" s="203"/>
      <c r="G35" s="203"/>
      <c r="H35" s="203"/>
    </row>
    <row r="36" spans="1:8" x14ac:dyDescent="0.3">
      <c r="A36" s="203"/>
      <c r="B36" s="203"/>
      <c r="C36" s="203"/>
      <c r="D36" s="203"/>
      <c r="E36" s="203"/>
      <c r="F36" s="203"/>
      <c r="G36" s="203"/>
      <c r="H36" s="203"/>
    </row>
    <row r="37" spans="1:8" x14ac:dyDescent="0.3">
      <c r="A37" s="203"/>
      <c r="B37" s="203"/>
      <c r="C37" s="203"/>
      <c r="D37" s="203"/>
      <c r="E37" s="203"/>
      <c r="F37" s="203"/>
      <c r="G37" s="203"/>
      <c r="H37" s="203"/>
    </row>
    <row r="38" spans="1:8" x14ac:dyDescent="0.3">
      <c r="A38" s="203"/>
      <c r="B38" s="203"/>
      <c r="C38" s="203"/>
      <c r="D38" s="203"/>
      <c r="E38" s="203"/>
      <c r="F38" s="203"/>
      <c r="G38" s="203"/>
      <c r="H38" s="203"/>
    </row>
    <row r="39" spans="1:8" x14ac:dyDescent="0.3">
      <c r="A39" s="203"/>
      <c r="B39" s="203"/>
      <c r="C39" s="203"/>
      <c r="D39" s="203"/>
      <c r="E39" s="203"/>
      <c r="F39" s="203"/>
      <c r="G39" s="203"/>
      <c r="H39" s="203"/>
    </row>
    <row r="40" spans="1:8" x14ac:dyDescent="0.3">
      <c r="A40" s="203"/>
      <c r="B40" s="203"/>
      <c r="C40" s="203"/>
      <c r="D40" s="203"/>
      <c r="E40" s="203"/>
      <c r="F40" s="203"/>
      <c r="G40" s="203"/>
      <c r="H40" s="203"/>
    </row>
    <row r="41" spans="1:8" x14ac:dyDescent="0.3">
      <c r="A41" s="203"/>
      <c r="B41" s="203"/>
      <c r="C41" s="203"/>
      <c r="D41" s="203"/>
      <c r="E41" s="203"/>
      <c r="F41" s="203"/>
      <c r="G41" s="203"/>
      <c r="H41" s="203"/>
    </row>
    <row r="42" spans="1:8" x14ac:dyDescent="0.3">
      <c r="A42" s="203"/>
      <c r="B42" s="203"/>
      <c r="C42" s="203"/>
      <c r="D42" s="203"/>
      <c r="E42" s="203"/>
      <c r="F42" s="203"/>
      <c r="G42" s="203"/>
      <c r="H42" s="203"/>
    </row>
    <row r="43" spans="1:8" x14ac:dyDescent="0.3">
      <c r="A43" s="203"/>
      <c r="B43" s="203"/>
      <c r="C43" s="203"/>
      <c r="D43" s="203"/>
      <c r="E43" s="203"/>
      <c r="F43" s="203"/>
      <c r="G43" s="203"/>
      <c r="H43" s="203"/>
    </row>
    <row r="44" spans="1:8" x14ac:dyDescent="0.3">
      <c r="A44" s="203"/>
      <c r="B44" s="203"/>
      <c r="C44" s="203"/>
      <c r="D44" s="203"/>
      <c r="E44" s="203"/>
      <c r="F44" s="203"/>
      <c r="G44" s="203"/>
      <c r="H44" s="203"/>
    </row>
    <row r="45" spans="1:8" x14ac:dyDescent="0.3">
      <c r="A45" s="203"/>
      <c r="B45" s="203"/>
      <c r="C45" s="203"/>
      <c r="D45" s="203"/>
      <c r="E45" s="203"/>
      <c r="F45" s="203"/>
      <c r="G45" s="203"/>
      <c r="H45" s="203"/>
    </row>
    <row r="46" spans="1:8" x14ac:dyDescent="0.3">
      <c r="A46" s="203"/>
      <c r="B46" s="203"/>
      <c r="C46" s="203"/>
      <c r="D46" s="203"/>
      <c r="E46" s="203"/>
      <c r="F46" s="203"/>
      <c r="G46" s="203"/>
      <c r="H46" s="203"/>
    </row>
    <row r="47" spans="1:8" x14ac:dyDescent="0.3">
      <c r="A47" s="203"/>
      <c r="B47" s="203"/>
      <c r="C47" s="203"/>
      <c r="D47" s="203"/>
      <c r="E47" s="203"/>
      <c r="F47" s="203"/>
      <c r="G47" s="203"/>
      <c r="H47" s="203"/>
    </row>
    <row r="48" spans="1:8" x14ac:dyDescent="0.3">
      <c r="A48" s="203"/>
      <c r="B48" s="203"/>
      <c r="C48" s="203"/>
      <c r="D48" s="203"/>
      <c r="E48" s="203"/>
      <c r="F48" s="203"/>
      <c r="G48" s="203"/>
      <c r="H48" s="203"/>
    </row>
    <row r="49" spans="1:8" x14ac:dyDescent="0.3">
      <c r="A49" s="203"/>
      <c r="B49" s="203"/>
      <c r="C49" s="203"/>
      <c r="D49" s="203"/>
      <c r="E49" s="203"/>
      <c r="F49" s="203"/>
      <c r="G49" s="203"/>
      <c r="H49" s="203"/>
    </row>
    <row r="50" spans="1:8" x14ac:dyDescent="0.3">
      <c r="A50" s="203"/>
      <c r="B50" s="203"/>
      <c r="C50" s="203"/>
      <c r="D50" s="203"/>
      <c r="E50" s="203"/>
      <c r="F50" s="203"/>
      <c r="G50" s="203"/>
      <c r="H50" s="203"/>
    </row>
    <row r="51" spans="1:8" x14ac:dyDescent="0.3">
      <c r="A51" s="203"/>
      <c r="B51" s="203"/>
      <c r="C51" s="203"/>
      <c r="D51" s="203"/>
      <c r="E51" s="203"/>
      <c r="F51" s="203"/>
      <c r="G51" s="203"/>
      <c r="H51" s="203"/>
    </row>
    <row r="52" spans="1:8" x14ac:dyDescent="0.3">
      <c r="A52" s="203"/>
      <c r="B52" s="203"/>
      <c r="C52" s="203"/>
      <c r="D52" s="203"/>
      <c r="E52" s="203"/>
      <c r="F52" s="203"/>
      <c r="G52" s="203"/>
      <c r="H52" s="203"/>
    </row>
    <row r="53" spans="1:8" x14ac:dyDescent="0.3">
      <c r="A53" s="203"/>
      <c r="B53" s="203"/>
      <c r="C53" s="203"/>
      <c r="D53" s="203"/>
      <c r="E53" s="203"/>
      <c r="F53" s="203"/>
      <c r="G53" s="203"/>
      <c r="H53" s="203"/>
    </row>
    <row r="54" spans="1:8" x14ac:dyDescent="0.3">
      <c r="A54" s="203"/>
      <c r="B54" s="203"/>
      <c r="C54" s="203"/>
      <c r="D54" s="203"/>
      <c r="E54" s="203"/>
      <c r="F54" s="203"/>
      <c r="G54" s="203"/>
      <c r="H54" s="203"/>
    </row>
    <row r="55" spans="1:8" x14ac:dyDescent="0.3">
      <c r="A55" s="203"/>
      <c r="B55" s="203"/>
      <c r="C55" s="203"/>
      <c r="D55" s="203"/>
      <c r="E55" s="203"/>
      <c r="F55" s="203"/>
      <c r="G55" s="203"/>
      <c r="H55" s="203"/>
    </row>
    <row r="56" spans="1:8" x14ac:dyDescent="0.3">
      <c r="A56" s="203"/>
      <c r="B56" s="203"/>
      <c r="C56" s="203"/>
      <c r="D56" s="203"/>
      <c r="E56" s="203"/>
      <c r="F56" s="203"/>
      <c r="G56" s="203"/>
      <c r="H56" s="203"/>
    </row>
    <row r="57" spans="1:8" x14ac:dyDescent="0.3">
      <c r="A57" s="203"/>
      <c r="B57" s="203"/>
      <c r="C57" s="203"/>
      <c r="D57" s="203"/>
      <c r="E57" s="203"/>
      <c r="F57" s="203"/>
      <c r="G57" s="203"/>
      <c r="H57" s="203"/>
    </row>
    <row r="58" spans="1:8" x14ac:dyDescent="0.3">
      <c r="A58" s="203"/>
      <c r="B58" s="203"/>
      <c r="C58" s="203"/>
      <c r="D58" s="203"/>
      <c r="E58" s="203"/>
      <c r="F58" s="203"/>
      <c r="G58" s="203"/>
      <c r="H58" s="203"/>
    </row>
    <row r="59" spans="1:8" x14ac:dyDescent="0.3">
      <c r="A59" s="203"/>
      <c r="B59" s="203"/>
      <c r="C59" s="203"/>
      <c r="D59" s="203"/>
      <c r="E59" s="203"/>
      <c r="F59" s="203"/>
      <c r="G59" s="203"/>
      <c r="H59" s="203"/>
    </row>
    <row r="60" spans="1:8" x14ac:dyDescent="0.3">
      <c r="A60" s="203"/>
      <c r="B60" s="203"/>
      <c r="C60" s="203"/>
      <c r="D60" s="203"/>
      <c r="E60" s="203"/>
      <c r="F60" s="203"/>
      <c r="G60" s="203"/>
      <c r="H60" s="203"/>
    </row>
    <row r="61" spans="1:8" x14ac:dyDescent="0.3">
      <c r="A61" s="203"/>
      <c r="B61" s="203"/>
      <c r="C61" s="203"/>
      <c r="D61" s="203"/>
      <c r="E61" s="203"/>
      <c r="F61" s="203"/>
      <c r="G61" s="203"/>
      <c r="H61" s="203"/>
    </row>
    <row r="62" spans="1:8" x14ac:dyDescent="0.3">
      <c r="A62" s="203"/>
      <c r="B62" s="203"/>
      <c r="C62" s="203"/>
      <c r="D62" s="203"/>
      <c r="E62" s="203"/>
      <c r="F62" s="203"/>
      <c r="G62" s="203"/>
      <c r="H62" s="203"/>
    </row>
    <row r="63" spans="1:8" x14ac:dyDescent="0.3">
      <c r="A63" s="203"/>
      <c r="B63" s="203"/>
      <c r="C63" s="203"/>
      <c r="D63" s="203"/>
      <c r="E63" s="203"/>
      <c r="F63" s="203"/>
      <c r="G63" s="203"/>
      <c r="H63" s="203"/>
    </row>
    <row r="64" spans="1:8" x14ac:dyDescent="0.3">
      <c r="A64" s="203"/>
      <c r="B64" s="203"/>
      <c r="C64" s="203"/>
      <c r="D64" s="203"/>
      <c r="E64" s="203"/>
      <c r="F64" s="203"/>
      <c r="G64" s="203"/>
      <c r="H64" s="203"/>
    </row>
    <row r="65" spans="1:8" x14ac:dyDescent="0.3">
      <c r="A65" s="203"/>
      <c r="B65" s="203"/>
      <c r="C65" s="203"/>
      <c r="D65" s="203"/>
      <c r="E65" s="203"/>
      <c r="F65" s="203"/>
      <c r="G65" s="203"/>
      <c r="H65" s="203"/>
    </row>
    <row r="66" spans="1:8" x14ac:dyDescent="0.3">
      <c r="A66" s="203"/>
      <c r="B66" s="203"/>
      <c r="C66" s="203"/>
      <c r="D66" s="203"/>
      <c r="E66" s="203"/>
      <c r="F66" s="203"/>
      <c r="G66" s="203"/>
      <c r="H66" s="203"/>
    </row>
    <row r="67" spans="1:8" x14ac:dyDescent="0.3">
      <c r="A67" s="203"/>
      <c r="B67" s="203"/>
      <c r="C67" s="203"/>
      <c r="D67" s="203"/>
      <c r="E67" s="203"/>
      <c r="F67" s="203"/>
      <c r="G67" s="203"/>
      <c r="H67" s="203"/>
    </row>
    <row r="68" spans="1:8" x14ac:dyDescent="0.3">
      <c r="A68" s="203"/>
      <c r="B68" s="203"/>
      <c r="C68" s="203"/>
      <c r="D68" s="203"/>
      <c r="E68" s="203"/>
      <c r="F68" s="203"/>
      <c r="G68" s="203"/>
      <c r="H68" s="203"/>
    </row>
    <row r="69" spans="1:8" x14ac:dyDescent="0.3">
      <c r="A69" s="203"/>
      <c r="B69" s="203"/>
      <c r="C69" s="203"/>
      <c r="D69" s="203"/>
      <c r="E69" s="203"/>
      <c r="F69" s="203"/>
      <c r="G69" s="203"/>
      <c r="H69" s="203"/>
    </row>
    <row r="70" spans="1:8" x14ac:dyDescent="0.3">
      <c r="A70" s="203"/>
      <c r="B70" s="203"/>
      <c r="C70" s="203"/>
      <c r="D70" s="203"/>
      <c r="E70" s="203"/>
      <c r="F70" s="203"/>
      <c r="G70" s="203"/>
      <c r="H70" s="203"/>
    </row>
    <row r="71" spans="1:8" s="45" customFormat="1" x14ac:dyDescent="0.3"/>
    <row r="72" spans="1:8" s="45" customFormat="1" x14ac:dyDescent="0.3"/>
    <row r="73" spans="1:8" s="45" customFormat="1" x14ac:dyDescent="0.3"/>
    <row r="74" spans="1:8" s="45" customFormat="1" x14ac:dyDescent="0.3"/>
    <row r="75" spans="1:8" s="45" customFormat="1" x14ac:dyDescent="0.3"/>
    <row r="76" spans="1:8" s="45" customFormat="1" x14ac:dyDescent="0.3"/>
    <row r="77" spans="1:8" s="45" customFormat="1" x14ac:dyDescent="0.3"/>
    <row r="78" spans="1:8" s="45" customFormat="1" x14ac:dyDescent="0.3"/>
    <row r="79" spans="1:8" s="45" customFormat="1" x14ac:dyDescent="0.3"/>
    <row r="80" spans="1:8" s="45" customFormat="1" x14ac:dyDescent="0.3"/>
    <row r="81" s="45" customFormat="1" x14ac:dyDescent="0.3"/>
    <row r="82" s="45" customFormat="1" x14ac:dyDescent="0.3"/>
    <row r="83" s="45" customFormat="1" x14ac:dyDescent="0.3"/>
    <row r="84" s="45" customFormat="1" x14ac:dyDescent="0.3"/>
    <row r="85" s="45" customFormat="1" x14ac:dyDescent="0.3"/>
    <row r="86" s="45" customFormat="1" x14ac:dyDescent="0.3"/>
    <row r="87" s="45" customFormat="1" x14ac:dyDescent="0.3"/>
    <row r="88" s="45" customFormat="1" x14ac:dyDescent="0.3"/>
    <row r="89" s="45" customFormat="1" x14ac:dyDescent="0.3"/>
    <row r="90" s="45" customFormat="1" x14ac:dyDescent="0.3"/>
    <row r="91" s="45" customFormat="1" x14ac:dyDescent="0.3"/>
    <row r="92" s="45" customFormat="1" x14ac:dyDescent="0.3"/>
    <row r="93" s="45" customFormat="1" x14ac:dyDescent="0.3"/>
    <row r="94" s="45" customFormat="1" x14ac:dyDescent="0.3"/>
    <row r="95" s="45" customFormat="1" x14ac:dyDescent="0.3"/>
    <row r="96" s="45" customFormat="1" x14ac:dyDescent="0.3"/>
    <row r="97" s="45" customFormat="1" x14ac:dyDescent="0.3"/>
    <row r="98" s="45" customFormat="1" x14ac:dyDescent="0.3"/>
    <row r="99" s="45" customFormat="1" x14ac:dyDescent="0.3"/>
    <row r="100" s="45" customFormat="1" x14ac:dyDescent="0.3"/>
    <row r="101" s="45" customFormat="1" x14ac:dyDescent="0.3"/>
    <row r="102" s="45" customFormat="1" x14ac:dyDescent="0.3"/>
    <row r="103" s="45" customFormat="1" x14ac:dyDescent="0.3"/>
    <row r="104" s="45" customFormat="1" x14ac:dyDescent="0.3"/>
    <row r="105" s="45" customFormat="1" x14ac:dyDescent="0.3"/>
    <row r="106" s="45" customFormat="1" x14ac:dyDescent="0.3"/>
    <row r="107" s="45" customFormat="1" x14ac:dyDescent="0.3"/>
    <row r="108" s="45" customFormat="1" x14ac:dyDescent="0.3"/>
    <row r="109" s="45" customFormat="1" x14ac:dyDescent="0.3"/>
    <row r="110" s="45" customFormat="1" x14ac:dyDescent="0.3"/>
    <row r="111" s="45" customFormat="1" x14ac:dyDescent="0.3"/>
    <row r="112" s="45" customFormat="1" x14ac:dyDescent="0.3"/>
    <row r="113" s="45" customFormat="1" x14ac:dyDescent="0.3"/>
    <row r="114" s="45" customFormat="1" x14ac:dyDescent="0.3"/>
    <row r="115" s="45" customFormat="1" x14ac:dyDescent="0.3"/>
    <row r="116" s="45" customFormat="1" x14ac:dyDescent="0.3"/>
    <row r="117" s="45" customFormat="1" x14ac:dyDescent="0.3"/>
    <row r="118" s="45" customFormat="1" x14ac:dyDescent="0.3"/>
    <row r="119" s="45" customFormat="1" x14ac:dyDescent="0.3"/>
    <row r="120" s="45" customFormat="1" x14ac:dyDescent="0.3"/>
    <row r="121" s="45" customFormat="1" x14ac:dyDescent="0.3"/>
    <row r="122" s="45" customFormat="1" x14ac:dyDescent="0.3"/>
    <row r="123" s="45" customFormat="1" x14ac:dyDescent="0.3"/>
    <row r="124" s="45" customFormat="1" x14ac:dyDescent="0.3"/>
    <row r="125" s="45" customFormat="1" x14ac:dyDescent="0.3"/>
    <row r="126" s="45" customFormat="1" x14ac:dyDescent="0.3"/>
    <row r="127" s="45" customFormat="1" x14ac:dyDescent="0.3"/>
    <row r="128" s="45" customFormat="1" x14ac:dyDescent="0.3"/>
    <row r="129" s="45" customFormat="1" x14ac:dyDescent="0.3"/>
    <row r="130" s="45" customFormat="1" x14ac:dyDescent="0.3"/>
    <row r="131" s="45" customFormat="1" x14ac:dyDescent="0.3"/>
    <row r="132" s="45" customFormat="1" x14ac:dyDescent="0.3"/>
    <row r="133" s="45" customFormat="1" x14ac:dyDescent="0.3"/>
    <row r="134" s="45" customFormat="1" x14ac:dyDescent="0.3"/>
    <row r="135" s="45" customFormat="1" x14ac:dyDescent="0.3"/>
    <row r="136" s="45" customFormat="1" x14ac:dyDescent="0.3"/>
    <row r="137" s="45" customFormat="1" x14ac:dyDescent="0.3"/>
    <row r="138" s="45" customFormat="1" x14ac:dyDescent="0.3"/>
    <row r="139" s="45" customFormat="1" x14ac:dyDescent="0.3"/>
    <row r="140" s="45" customFormat="1" x14ac:dyDescent="0.3"/>
    <row r="141" s="45" customFormat="1" x14ac:dyDescent="0.3"/>
    <row r="142" s="45" customFormat="1" x14ac:dyDescent="0.3"/>
    <row r="143" s="45" customFormat="1" x14ac:dyDescent="0.3"/>
    <row r="144" s="45" customFormat="1" x14ac:dyDescent="0.3"/>
    <row r="145" s="45" customFormat="1" x14ac:dyDescent="0.3"/>
    <row r="146" s="45" customFormat="1" x14ac:dyDescent="0.3"/>
    <row r="147" s="45" customFormat="1" x14ac:dyDescent="0.3"/>
    <row r="148" s="45" customFormat="1" x14ac:dyDescent="0.3"/>
    <row r="149" s="45" customFormat="1" x14ac:dyDescent="0.3"/>
    <row r="150" s="45" customFormat="1" x14ac:dyDescent="0.3"/>
    <row r="151" s="45" customFormat="1" x14ac:dyDescent="0.3"/>
    <row r="152" s="45" customFormat="1" x14ac:dyDescent="0.3"/>
    <row r="153" s="45" customFormat="1" x14ac:dyDescent="0.3"/>
    <row r="154" s="45" customFormat="1" x14ac:dyDescent="0.3"/>
    <row r="155" s="45" customFormat="1" x14ac:dyDescent="0.3"/>
    <row r="156" s="45" customFormat="1" x14ac:dyDescent="0.3"/>
    <row r="157" s="45" customFormat="1" x14ac:dyDescent="0.3"/>
    <row r="158" s="45" customFormat="1" x14ac:dyDescent="0.3"/>
    <row r="159" s="45" customFormat="1" x14ac:dyDescent="0.3"/>
    <row r="160" s="45" customFormat="1" x14ac:dyDescent="0.3"/>
    <row r="161" s="45" customFormat="1" x14ac:dyDescent="0.3"/>
    <row r="162" s="45" customFormat="1" x14ac:dyDescent="0.3"/>
    <row r="163" s="45" customFormat="1" x14ac:dyDescent="0.3"/>
    <row r="164" s="45" customFormat="1" x14ac:dyDescent="0.3"/>
    <row r="165" s="45" customFormat="1" x14ac:dyDescent="0.3"/>
    <row r="166" s="45" customFormat="1" x14ac:dyDescent="0.3"/>
    <row r="167" s="45" customFormat="1" x14ac:dyDescent="0.3"/>
    <row r="168" s="45" customFormat="1" x14ac:dyDescent="0.3"/>
    <row r="169" s="45" customFormat="1" x14ac:dyDescent="0.3"/>
    <row r="170" s="45" customFormat="1" x14ac:dyDescent="0.3"/>
    <row r="171" s="45" customFormat="1" x14ac:dyDescent="0.3"/>
    <row r="172" s="45" customFormat="1" x14ac:dyDescent="0.3"/>
    <row r="173" s="45" customFormat="1" x14ac:dyDescent="0.3"/>
    <row r="174" s="45" customFormat="1" x14ac:dyDescent="0.3"/>
    <row r="175" s="45" customFormat="1" x14ac:dyDescent="0.3"/>
    <row r="176" s="45" customFormat="1" x14ac:dyDescent="0.3"/>
    <row r="177" s="45" customFormat="1" x14ac:dyDescent="0.3"/>
    <row r="178" s="45" customFormat="1" x14ac:dyDescent="0.3"/>
    <row r="179" s="45" customFormat="1" x14ac:dyDescent="0.3"/>
    <row r="180" s="45" customFormat="1" x14ac:dyDescent="0.3"/>
    <row r="181" s="45" customFormat="1" x14ac:dyDescent="0.3"/>
    <row r="182" s="45" customFormat="1" x14ac:dyDescent="0.3"/>
    <row r="183" s="45" customFormat="1" x14ac:dyDescent="0.3"/>
    <row r="184" s="45" customFormat="1" x14ac:dyDescent="0.3"/>
    <row r="185" s="45" customFormat="1" x14ac:dyDescent="0.3"/>
    <row r="186" s="45" customFormat="1" x14ac:dyDescent="0.3"/>
    <row r="187" s="45" customFormat="1" x14ac:dyDescent="0.3"/>
    <row r="188" s="45" customFormat="1" x14ac:dyDescent="0.3"/>
    <row r="189" s="45" customFormat="1" x14ac:dyDescent="0.3"/>
    <row r="190" s="45" customFormat="1" x14ac:dyDescent="0.3"/>
    <row r="191" s="45" customFormat="1" x14ac:dyDescent="0.3"/>
    <row r="192" s="45" customFormat="1" x14ac:dyDescent="0.3"/>
    <row r="193" s="45" customFormat="1" x14ac:dyDescent="0.3"/>
    <row r="194" s="45" customFormat="1" x14ac:dyDescent="0.3"/>
    <row r="195" s="45" customFormat="1" x14ac:dyDescent="0.3"/>
    <row r="196" s="45" customFormat="1" x14ac:dyDescent="0.3"/>
    <row r="197" s="45" customFormat="1" x14ac:dyDescent="0.3"/>
    <row r="198" s="45" customFormat="1" x14ac:dyDescent="0.3"/>
    <row r="199" s="45" customFormat="1" x14ac:dyDescent="0.3"/>
    <row r="200" s="45" customFormat="1" x14ac:dyDescent="0.3"/>
    <row r="201" s="45" customFormat="1" x14ac:dyDescent="0.3"/>
    <row r="202" s="45" customFormat="1" x14ac:dyDescent="0.3"/>
    <row r="203" s="45" customFormat="1" x14ac:dyDescent="0.3"/>
    <row r="204" s="45" customFormat="1" x14ac:dyDescent="0.3"/>
    <row r="205" s="45" customFormat="1" x14ac:dyDescent="0.3"/>
    <row r="206" s="45" customFormat="1" x14ac:dyDescent="0.3"/>
    <row r="207" s="45" customFormat="1" x14ac:dyDescent="0.3"/>
    <row r="208" s="45" customFormat="1" x14ac:dyDescent="0.3"/>
    <row r="209" s="45" customFormat="1" x14ac:dyDescent="0.3"/>
    <row r="210" s="45" customFormat="1" x14ac:dyDescent="0.3"/>
    <row r="211" s="45" customFormat="1" x14ac:dyDescent="0.3"/>
    <row r="212" s="45" customFormat="1" x14ac:dyDescent="0.3"/>
    <row r="213" s="45" customFormat="1" x14ac:dyDescent="0.3"/>
    <row r="214" s="45" customFormat="1" x14ac:dyDescent="0.3"/>
    <row r="215" s="45" customFormat="1" x14ac:dyDescent="0.3"/>
    <row r="216" s="45" customFormat="1" x14ac:dyDescent="0.3"/>
    <row r="217" s="45" customFormat="1" x14ac:dyDescent="0.3"/>
    <row r="218" s="45" customFormat="1" x14ac:dyDescent="0.3"/>
    <row r="219" s="45" customFormat="1" x14ac:dyDescent="0.3"/>
    <row r="220" s="45" customFormat="1" x14ac:dyDescent="0.3"/>
    <row r="221" s="45" customFormat="1" x14ac:dyDescent="0.3"/>
    <row r="222" s="45" customFormat="1" x14ac:dyDescent="0.3"/>
    <row r="223" s="45" customFormat="1" x14ac:dyDescent="0.3"/>
    <row r="224" s="45" customFormat="1" x14ac:dyDescent="0.3"/>
    <row r="225" s="45" customFormat="1" x14ac:dyDescent="0.3"/>
    <row r="226" s="45" customFormat="1" x14ac:dyDescent="0.3"/>
    <row r="227" s="45" customFormat="1" x14ac:dyDescent="0.3"/>
    <row r="228" s="45" customFormat="1" x14ac:dyDescent="0.3"/>
    <row r="229" s="45" customFormat="1" x14ac:dyDescent="0.3"/>
    <row r="230" s="45" customFormat="1" x14ac:dyDescent="0.3"/>
    <row r="231" s="45" customFormat="1" x14ac:dyDescent="0.3"/>
    <row r="232" s="45" customFormat="1" x14ac:dyDescent="0.3"/>
    <row r="233" s="45" customFormat="1" x14ac:dyDescent="0.3"/>
    <row r="234" s="45" customFormat="1" x14ac:dyDescent="0.3"/>
    <row r="235" s="45" customFormat="1" x14ac:dyDescent="0.3"/>
    <row r="236" s="45" customFormat="1" x14ac:dyDescent="0.3"/>
    <row r="237" s="45" customFormat="1" x14ac:dyDescent="0.3"/>
    <row r="238" s="45" customFormat="1" x14ac:dyDescent="0.3"/>
    <row r="239" s="45" customFormat="1" x14ac:dyDescent="0.3"/>
    <row r="240" s="45" customFormat="1" x14ac:dyDescent="0.3"/>
    <row r="241" s="45" customFormat="1" x14ac:dyDescent="0.3"/>
    <row r="242" s="45" customFormat="1" x14ac:dyDescent="0.3"/>
    <row r="243" s="45" customFormat="1" x14ac:dyDescent="0.3"/>
    <row r="244" s="45" customFormat="1" x14ac:dyDescent="0.3"/>
    <row r="245" s="45" customFormat="1" x14ac:dyDescent="0.3"/>
    <row r="246" s="45" customFormat="1" x14ac:dyDescent="0.3"/>
    <row r="247" s="45" customFormat="1" x14ac:dyDescent="0.3"/>
    <row r="248" s="45" customFormat="1" x14ac:dyDescent="0.3"/>
    <row r="249" s="45" customFormat="1" x14ac:dyDescent="0.3"/>
    <row r="250" s="45" customFormat="1" x14ac:dyDescent="0.3"/>
    <row r="251" s="45" customFormat="1" x14ac:dyDescent="0.3"/>
    <row r="252" s="45" customFormat="1" x14ac:dyDescent="0.3"/>
    <row r="253" s="45" customFormat="1" x14ac:dyDescent="0.3"/>
    <row r="254" s="45" customFormat="1" x14ac:dyDescent="0.3"/>
    <row r="255" s="45" customFormat="1" x14ac:dyDescent="0.3"/>
    <row r="256" s="45" customFormat="1" x14ac:dyDescent="0.3"/>
    <row r="257" s="45" customFormat="1" x14ac:dyDescent="0.3"/>
    <row r="258" s="45" customFormat="1" x14ac:dyDescent="0.3"/>
    <row r="259" s="45" customFormat="1" x14ac:dyDescent="0.3"/>
    <row r="260" s="45" customFormat="1" x14ac:dyDescent="0.3"/>
    <row r="261" s="45" customFormat="1" x14ac:dyDescent="0.3"/>
    <row r="262" s="45" customFormat="1" x14ac:dyDescent="0.3"/>
    <row r="263" s="45" customFormat="1" x14ac:dyDescent="0.3"/>
    <row r="264" s="45" customFormat="1" x14ac:dyDescent="0.3"/>
    <row r="265" s="45" customFormat="1" x14ac:dyDescent="0.3"/>
    <row r="266" s="45" customFormat="1" x14ac:dyDescent="0.3"/>
    <row r="267" s="45" customFormat="1" x14ac:dyDescent="0.3"/>
    <row r="268" s="45" customFormat="1" x14ac:dyDescent="0.3"/>
    <row r="269" s="45" customFormat="1" x14ac:dyDescent="0.3"/>
    <row r="270" s="45" customFormat="1" x14ac:dyDescent="0.3"/>
    <row r="271" s="45" customFormat="1" x14ac:dyDescent="0.3"/>
    <row r="272" s="45" customFormat="1" x14ac:dyDescent="0.3"/>
    <row r="273" s="45" customFormat="1" x14ac:dyDescent="0.3"/>
    <row r="274" s="45" customFormat="1" x14ac:dyDescent="0.3"/>
    <row r="275" s="45" customFormat="1" x14ac:dyDescent="0.3"/>
    <row r="276" s="45" customFormat="1" x14ac:dyDescent="0.3"/>
    <row r="277" s="45" customFormat="1" x14ac:dyDescent="0.3"/>
    <row r="278" s="45" customFormat="1" x14ac:dyDescent="0.3"/>
    <row r="279" s="45" customFormat="1" x14ac:dyDescent="0.3"/>
    <row r="280" s="45" customFormat="1" x14ac:dyDescent="0.3"/>
    <row r="281" s="45" customFormat="1" x14ac:dyDescent="0.3"/>
    <row r="282" s="45" customFormat="1" x14ac:dyDescent="0.3"/>
    <row r="283" s="45" customFormat="1" x14ac:dyDescent="0.3"/>
    <row r="284" s="45" customFormat="1" x14ac:dyDescent="0.3"/>
    <row r="285" s="45" customFormat="1" x14ac:dyDescent="0.3"/>
  </sheetData>
  <pageMargins left="0.7" right="0.7" top="0.75" bottom="0.75" header="0.3" footer="0.3"/>
  <headerFooter>
    <oddHeader>&amp;C&amp;"Arial"&amp;10&amp;K363F7C OFFICIAL&amp;1#_x000D_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0A02D-674C-4E02-AD97-8590F32C7D57}">
  <dimension ref="A1:BH94"/>
  <sheetViews>
    <sheetView workbookViewId="0">
      <selection activeCell="F17" sqref="F17"/>
    </sheetView>
  </sheetViews>
  <sheetFormatPr defaultColWidth="9.1796875" defaultRowHeight="14" x14ac:dyDescent="0.3"/>
  <cols>
    <col min="1" max="1" width="39.26953125" style="54" bestFit="1" customWidth="1"/>
    <col min="2" max="2" width="41.453125" style="46" customWidth="1"/>
    <col min="3" max="3" width="26.81640625" style="46" bestFit="1" customWidth="1"/>
    <col min="4" max="4" width="12.54296875" style="46" customWidth="1"/>
    <col min="5" max="5" width="10.54296875" style="46" customWidth="1"/>
    <col min="6" max="6" width="7" style="46" customWidth="1"/>
    <col min="7" max="7" width="14.81640625" style="46" customWidth="1"/>
    <col min="8" max="8" width="9.81640625" style="46" bestFit="1" customWidth="1"/>
    <col min="9" max="9" width="10.54296875" style="46" bestFit="1" customWidth="1"/>
    <col min="10" max="10" width="13.453125" style="46" customWidth="1"/>
    <col min="11" max="11" width="13.81640625" style="46" customWidth="1"/>
    <col min="12" max="12" width="15.81640625" style="46" customWidth="1"/>
    <col min="13" max="13" width="12.81640625" style="46" customWidth="1"/>
    <col min="14" max="14" width="14.453125" style="46" customWidth="1"/>
    <col min="15" max="15" width="12.81640625" style="46" customWidth="1"/>
    <col min="16" max="22" width="10" style="45" bestFit="1" customWidth="1"/>
    <col min="23" max="23" width="13.54296875" style="45" bestFit="1" customWidth="1"/>
    <col min="24" max="24" width="14" style="45" customWidth="1"/>
    <col min="25" max="25" width="15.54296875" style="45" customWidth="1"/>
    <col min="26" max="26" width="15.453125" style="45" customWidth="1"/>
    <col min="27" max="60" width="9.1796875" style="45"/>
    <col min="61" max="16384" width="9.1796875" style="46"/>
  </cols>
  <sheetData>
    <row r="1" spans="1:15" ht="20" x14ac:dyDescent="0.3">
      <c r="A1" s="355" t="s">
        <v>582</v>
      </c>
      <c r="B1" s="355"/>
      <c r="C1" s="355"/>
      <c r="D1" s="355"/>
      <c r="E1" s="355"/>
      <c r="F1" s="355"/>
      <c r="G1" s="355"/>
      <c r="H1" s="355"/>
      <c r="I1" s="355"/>
      <c r="J1" s="355"/>
      <c r="K1" s="355"/>
      <c r="L1" s="355"/>
      <c r="M1" s="355"/>
      <c r="N1" s="355"/>
      <c r="O1" s="355"/>
    </row>
    <row r="2" spans="1:15" ht="15.5" x14ac:dyDescent="0.3">
      <c r="A2" s="356" t="s">
        <v>434</v>
      </c>
      <c r="B2" s="356"/>
      <c r="C2" s="356"/>
      <c r="D2" s="356"/>
      <c r="E2" s="356"/>
      <c r="F2" s="356"/>
      <c r="G2" s="356"/>
      <c r="H2" s="356"/>
      <c r="I2" s="356"/>
      <c r="J2" s="356"/>
      <c r="K2" s="356"/>
      <c r="L2" s="356"/>
      <c r="M2" s="356"/>
      <c r="N2" s="356"/>
      <c r="O2" s="356"/>
    </row>
    <row r="3" spans="1:15" ht="15.5" x14ac:dyDescent="0.3">
      <c r="A3" s="356" t="s">
        <v>371</v>
      </c>
      <c r="B3" s="356"/>
      <c r="C3" s="356"/>
      <c r="D3" s="356"/>
      <c r="E3" s="356"/>
      <c r="F3" s="356"/>
      <c r="G3" s="356"/>
      <c r="H3" s="356"/>
      <c r="I3" s="356"/>
      <c r="J3" s="356"/>
      <c r="K3" s="356"/>
      <c r="L3" s="356"/>
      <c r="M3" s="356"/>
      <c r="N3" s="356"/>
      <c r="O3" s="356"/>
    </row>
    <row r="4" spans="1:15" s="45" customFormat="1" x14ac:dyDescent="0.3">
      <c r="A4" s="279"/>
      <c r="B4" s="279"/>
      <c r="C4" s="279"/>
      <c r="D4" s="279"/>
      <c r="E4" s="279"/>
      <c r="F4" s="279"/>
      <c r="G4" s="279"/>
      <c r="H4" s="279"/>
      <c r="I4" s="279"/>
      <c r="J4" s="279"/>
      <c r="K4" s="279"/>
      <c r="L4" s="279"/>
      <c r="M4" s="279"/>
      <c r="N4" s="279"/>
      <c r="O4" s="279"/>
    </row>
    <row r="5" spans="1:15" ht="15.5" x14ac:dyDescent="0.3">
      <c r="A5" s="277" t="s">
        <v>25</v>
      </c>
      <c r="B5" s="277" t="s">
        <v>372</v>
      </c>
      <c r="C5" s="277" t="s">
        <v>373</v>
      </c>
      <c r="D5" s="277" t="s">
        <v>374</v>
      </c>
      <c r="E5" s="277" t="s">
        <v>375</v>
      </c>
      <c r="F5" s="277"/>
      <c r="G5" s="277" t="s">
        <v>376</v>
      </c>
      <c r="H5" s="277" t="s">
        <v>377</v>
      </c>
      <c r="I5" s="277"/>
      <c r="J5" s="277" t="s">
        <v>378</v>
      </c>
      <c r="K5" s="277" t="s">
        <v>379</v>
      </c>
      <c r="L5" s="277" t="s">
        <v>145</v>
      </c>
      <c r="M5" s="277" t="s">
        <v>380</v>
      </c>
      <c r="N5" s="277" t="s">
        <v>583</v>
      </c>
      <c r="O5" s="277" t="s">
        <v>381</v>
      </c>
    </row>
    <row r="6" spans="1:15" x14ac:dyDescent="0.3">
      <c r="A6" s="278"/>
      <c r="B6" s="278"/>
      <c r="C6" s="278"/>
      <c r="D6" s="278"/>
      <c r="E6" s="278"/>
      <c r="F6" s="278"/>
      <c r="G6" s="278"/>
      <c r="H6" s="278"/>
      <c r="I6" s="278"/>
      <c r="J6" s="278"/>
      <c r="K6" s="278"/>
      <c r="L6" s="278"/>
      <c r="M6" s="278"/>
      <c r="N6" s="278"/>
      <c r="O6" s="283"/>
    </row>
    <row r="7" spans="1:15" x14ac:dyDescent="0.3">
      <c r="A7" s="280" t="s">
        <v>382</v>
      </c>
      <c r="B7" s="281"/>
      <c r="C7" s="281"/>
      <c r="D7" s="281"/>
      <c r="E7" s="281"/>
      <c r="F7" s="281"/>
      <c r="G7" s="281"/>
      <c r="H7" s="281"/>
      <c r="I7" s="281"/>
      <c r="J7" s="281"/>
      <c r="K7" s="281"/>
      <c r="L7" s="281"/>
      <c r="M7" s="281"/>
      <c r="N7" s="281"/>
      <c r="O7" s="284"/>
    </row>
    <row r="8" spans="1:15" x14ac:dyDescent="0.3">
      <c r="A8" s="27" t="s">
        <v>383</v>
      </c>
      <c r="B8" s="27" t="s">
        <v>384</v>
      </c>
      <c r="C8" s="27" t="s">
        <v>385</v>
      </c>
      <c r="D8" s="27">
        <v>1324</v>
      </c>
      <c r="E8" s="28">
        <v>0.33</v>
      </c>
      <c r="F8" s="27" t="s">
        <v>313</v>
      </c>
      <c r="G8" s="29">
        <v>42542</v>
      </c>
      <c r="H8" s="27"/>
      <c r="I8" s="27"/>
      <c r="J8" s="27">
        <v>12.88</v>
      </c>
      <c r="K8" s="27">
        <v>0</v>
      </c>
      <c r="L8" s="27">
        <v>12.88</v>
      </c>
      <c r="M8" s="27">
        <v>0</v>
      </c>
      <c r="N8" s="27">
        <v>1324</v>
      </c>
      <c r="O8" s="285">
        <f>J8+K8-L8-M8</f>
        <v>0</v>
      </c>
    </row>
    <row r="9" spans="1:15" x14ac:dyDescent="0.3">
      <c r="A9" s="27" t="s">
        <v>386</v>
      </c>
      <c r="B9" s="27" t="s">
        <v>387</v>
      </c>
      <c r="C9" s="27" t="s">
        <v>385</v>
      </c>
      <c r="D9" s="27">
        <v>1914</v>
      </c>
      <c r="E9" s="28">
        <v>0.33</v>
      </c>
      <c r="F9" s="27" t="s">
        <v>313</v>
      </c>
      <c r="G9" s="29">
        <v>41521</v>
      </c>
      <c r="H9" s="27"/>
      <c r="I9" s="27"/>
      <c r="J9" s="27">
        <v>0</v>
      </c>
      <c r="K9" s="27">
        <v>0</v>
      </c>
      <c r="L9" s="27">
        <v>0</v>
      </c>
      <c r="M9" s="27">
        <v>0</v>
      </c>
      <c r="N9" s="27">
        <v>1914</v>
      </c>
      <c r="O9" s="285">
        <f>J9+K9-L9-M9</f>
        <v>0</v>
      </c>
    </row>
    <row r="10" spans="1:15" x14ac:dyDescent="0.3">
      <c r="A10" s="27" t="s">
        <v>388</v>
      </c>
      <c r="B10" s="27" t="s">
        <v>389</v>
      </c>
      <c r="C10" s="27" t="s">
        <v>385</v>
      </c>
      <c r="D10" s="27">
        <v>4526.3599999999997</v>
      </c>
      <c r="E10" s="28">
        <v>0.1</v>
      </c>
      <c r="F10" s="27" t="s">
        <v>313</v>
      </c>
      <c r="G10" s="29">
        <v>41520</v>
      </c>
      <c r="H10" s="27"/>
      <c r="I10" s="27"/>
      <c r="J10" s="27">
        <v>1515.8</v>
      </c>
      <c r="K10" s="27">
        <v>0</v>
      </c>
      <c r="L10" s="27">
        <v>452.64</v>
      </c>
      <c r="M10" s="27">
        <v>0</v>
      </c>
      <c r="N10" s="27">
        <v>3463.2</v>
      </c>
      <c r="O10" s="285">
        <f>J10+K10-L10-M10</f>
        <v>1063.1599999999999</v>
      </c>
    </row>
    <row r="11" spans="1:15" x14ac:dyDescent="0.3">
      <c r="A11" s="30" t="s">
        <v>390</v>
      </c>
      <c r="B11" s="30"/>
      <c r="C11" s="30"/>
      <c r="D11" s="31">
        <f>SUM(D8:D10)</f>
        <v>7764.36</v>
      </c>
      <c r="E11" s="32"/>
      <c r="F11" s="30"/>
      <c r="G11" s="30"/>
      <c r="H11" s="30"/>
      <c r="I11" s="30"/>
      <c r="J11" s="31">
        <f t="shared" ref="J11:O11" si="0">SUM(J8:J10)</f>
        <v>1528.68</v>
      </c>
      <c r="K11" s="31">
        <f t="shared" si="0"/>
        <v>0</v>
      </c>
      <c r="L11" s="31">
        <f t="shared" si="0"/>
        <v>465.52</v>
      </c>
      <c r="M11" s="31">
        <f t="shared" si="0"/>
        <v>0</v>
      </c>
      <c r="N11" s="31">
        <f t="shared" si="0"/>
        <v>6701.2</v>
      </c>
      <c r="O11" s="286">
        <f t="shared" si="0"/>
        <v>1063.1599999999999</v>
      </c>
    </row>
    <row r="12" spans="1:15" x14ac:dyDescent="0.3">
      <c r="A12" s="278"/>
      <c r="B12" s="278"/>
      <c r="C12" s="278"/>
      <c r="D12" s="278"/>
      <c r="E12" s="278"/>
      <c r="F12" s="278"/>
      <c r="G12" s="278"/>
      <c r="H12" s="278"/>
      <c r="I12" s="278"/>
      <c r="J12" s="278"/>
      <c r="K12" s="278"/>
      <c r="L12" s="278"/>
      <c r="M12" s="278"/>
      <c r="N12" s="278"/>
      <c r="O12" s="283"/>
    </row>
    <row r="13" spans="1:15" x14ac:dyDescent="0.3">
      <c r="A13" s="280" t="s">
        <v>391</v>
      </c>
      <c r="B13" s="281"/>
      <c r="C13" s="281"/>
      <c r="D13" s="281"/>
      <c r="E13" s="281"/>
      <c r="F13" s="281"/>
      <c r="G13" s="281"/>
      <c r="H13" s="281"/>
      <c r="I13" s="281"/>
      <c r="J13" s="281"/>
      <c r="K13" s="281"/>
      <c r="L13" s="281"/>
      <c r="M13" s="281"/>
      <c r="N13" s="281"/>
      <c r="O13" s="284"/>
    </row>
    <row r="14" spans="1:15" x14ac:dyDescent="0.3">
      <c r="A14" s="27" t="s">
        <v>312</v>
      </c>
      <c r="B14" s="27" t="s">
        <v>392</v>
      </c>
      <c r="C14" s="27" t="s">
        <v>393</v>
      </c>
      <c r="D14" s="27">
        <v>3844</v>
      </c>
      <c r="E14" s="28">
        <v>0.2</v>
      </c>
      <c r="F14" s="27" t="s">
        <v>313</v>
      </c>
      <c r="G14" s="29">
        <v>41277</v>
      </c>
      <c r="H14" s="27"/>
      <c r="I14" s="27"/>
      <c r="J14" s="27">
        <v>0</v>
      </c>
      <c r="K14" s="27">
        <v>0</v>
      </c>
      <c r="L14" s="27">
        <v>0</v>
      </c>
      <c r="M14" s="27">
        <v>0</v>
      </c>
      <c r="N14" s="27">
        <v>3844</v>
      </c>
      <c r="O14" s="285">
        <f>J14+K14-L14-M14</f>
        <v>0</v>
      </c>
    </row>
    <row r="15" spans="1:15" x14ac:dyDescent="0.3">
      <c r="A15" s="27" t="s">
        <v>394</v>
      </c>
      <c r="B15" s="27" t="s">
        <v>395</v>
      </c>
      <c r="C15" s="27" t="s">
        <v>393</v>
      </c>
      <c r="D15" s="27">
        <v>1275</v>
      </c>
      <c r="E15" s="28">
        <v>0.33</v>
      </c>
      <c r="F15" s="27" t="s">
        <v>313</v>
      </c>
      <c r="G15" s="29">
        <v>41673</v>
      </c>
      <c r="H15" s="27"/>
      <c r="I15" s="27"/>
      <c r="J15" s="27">
        <v>0</v>
      </c>
      <c r="K15" s="27">
        <v>0</v>
      </c>
      <c r="L15" s="27">
        <v>0</v>
      </c>
      <c r="M15" s="27">
        <v>0</v>
      </c>
      <c r="N15" s="27">
        <v>1275</v>
      </c>
      <c r="O15" s="285">
        <f>J15+K15-L15-M15</f>
        <v>0</v>
      </c>
    </row>
    <row r="16" spans="1:15" x14ac:dyDescent="0.3">
      <c r="A16" s="27" t="s">
        <v>396</v>
      </c>
      <c r="B16" s="27" t="s">
        <v>397</v>
      </c>
      <c r="C16" s="27" t="s">
        <v>393</v>
      </c>
      <c r="D16" s="27">
        <v>4110</v>
      </c>
      <c r="E16" s="28">
        <v>0.33</v>
      </c>
      <c r="F16" s="27" t="s">
        <v>313</v>
      </c>
      <c r="G16" s="29">
        <v>41520</v>
      </c>
      <c r="H16" s="27"/>
      <c r="I16" s="27"/>
      <c r="J16" s="27">
        <v>0</v>
      </c>
      <c r="K16" s="27">
        <v>0</v>
      </c>
      <c r="L16" s="27">
        <v>0</v>
      </c>
      <c r="M16" s="27">
        <v>0</v>
      </c>
      <c r="N16" s="27">
        <v>4110</v>
      </c>
      <c r="O16" s="285">
        <f>J16+K16-L16-M16</f>
        <v>0</v>
      </c>
    </row>
    <row r="17" spans="1:15" x14ac:dyDescent="0.3">
      <c r="A17" s="30" t="s">
        <v>398</v>
      </c>
      <c r="B17" s="30"/>
      <c r="C17" s="30"/>
      <c r="D17" s="31">
        <f>SUM(D14:D16)</f>
        <v>9229</v>
      </c>
      <c r="E17" s="32"/>
      <c r="F17" s="30"/>
      <c r="G17" s="30"/>
      <c r="H17" s="30"/>
      <c r="I17" s="30"/>
      <c r="J17" s="31">
        <f t="shared" ref="J17:O17" si="1">SUM(J14:J16)</f>
        <v>0</v>
      </c>
      <c r="K17" s="31">
        <f t="shared" si="1"/>
        <v>0</v>
      </c>
      <c r="L17" s="31">
        <f t="shared" si="1"/>
        <v>0</v>
      </c>
      <c r="M17" s="31">
        <f t="shared" si="1"/>
        <v>0</v>
      </c>
      <c r="N17" s="31">
        <f t="shared" si="1"/>
        <v>9229</v>
      </c>
      <c r="O17" s="286">
        <f t="shared" si="1"/>
        <v>0</v>
      </c>
    </row>
    <row r="18" spans="1:15" x14ac:dyDescent="0.3">
      <c r="A18" s="278"/>
      <c r="B18" s="278"/>
      <c r="C18" s="278"/>
      <c r="D18" s="278"/>
      <c r="E18" s="278"/>
      <c r="F18" s="278"/>
      <c r="G18" s="278">
        <f>G19*365</f>
        <v>1106.060606060606</v>
      </c>
      <c r="H18" s="278"/>
      <c r="I18" s="278"/>
      <c r="J18" s="278"/>
      <c r="K18" s="278"/>
      <c r="L18" s="278"/>
      <c r="M18" s="278"/>
      <c r="N18" s="278"/>
      <c r="O18" s="283"/>
    </row>
    <row r="19" spans="1:15" x14ac:dyDescent="0.3">
      <c r="A19" s="26" t="s">
        <v>315</v>
      </c>
      <c r="B19" s="278"/>
      <c r="C19" s="278"/>
      <c r="D19" s="278"/>
      <c r="E19" s="278"/>
      <c r="F19" s="278"/>
      <c r="G19" s="278">
        <f>H19/33</f>
        <v>3.0303030303030303</v>
      </c>
      <c r="H19" s="278">
        <v>100</v>
      </c>
      <c r="I19" s="278"/>
      <c r="J19" s="278"/>
      <c r="K19" s="278"/>
      <c r="L19" s="278"/>
      <c r="M19" s="278"/>
      <c r="N19" s="278"/>
      <c r="O19" s="283"/>
    </row>
    <row r="20" spans="1:15" x14ac:dyDescent="0.3">
      <c r="A20" s="27" t="s">
        <v>399</v>
      </c>
      <c r="B20" s="27" t="s">
        <v>400</v>
      </c>
      <c r="C20" s="27" t="s">
        <v>315</v>
      </c>
      <c r="D20" s="27">
        <v>324</v>
      </c>
      <c r="E20" s="28">
        <v>0</v>
      </c>
      <c r="F20" s="27" t="s">
        <v>313</v>
      </c>
      <c r="G20" s="29">
        <v>42583</v>
      </c>
      <c r="H20" s="33">
        <f>G20+$G$18</f>
        <v>43689.060606060608</v>
      </c>
      <c r="I20" s="27"/>
      <c r="J20" s="27">
        <v>9.17</v>
      </c>
      <c r="K20" s="27">
        <v>0</v>
      </c>
      <c r="L20" s="27">
        <v>9.17</v>
      </c>
      <c r="M20" s="27">
        <v>0</v>
      </c>
      <c r="N20" s="27">
        <v>324</v>
      </c>
      <c r="O20" s="285">
        <f t="shared" ref="O20:O36" si="2">J20+K20-L20-M20</f>
        <v>0</v>
      </c>
    </row>
    <row r="21" spans="1:15" x14ac:dyDescent="0.3">
      <c r="A21" s="27" t="s">
        <v>401</v>
      </c>
      <c r="B21" s="27" t="s">
        <v>402</v>
      </c>
      <c r="C21" s="27" t="s">
        <v>315</v>
      </c>
      <c r="D21" s="27">
        <v>270.91000000000003</v>
      </c>
      <c r="E21" s="28">
        <v>0.33</v>
      </c>
      <c r="F21" s="27" t="s">
        <v>313</v>
      </c>
      <c r="G21" s="29">
        <v>42507</v>
      </c>
      <c r="H21" s="33">
        <f>G21+$G$18</f>
        <v>43613.060606060608</v>
      </c>
      <c r="I21" s="27"/>
      <c r="J21" s="27">
        <v>0</v>
      </c>
      <c r="K21" s="27">
        <v>0</v>
      </c>
      <c r="L21" s="27">
        <v>0</v>
      </c>
      <c r="M21" s="27">
        <v>0</v>
      </c>
      <c r="N21" s="27">
        <v>270.91000000000003</v>
      </c>
      <c r="O21" s="285">
        <f t="shared" si="2"/>
        <v>0</v>
      </c>
    </row>
    <row r="22" spans="1:15" x14ac:dyDescent="0.3">
      <c r="A22" s="27" t="s">
        <v>403</v>
      </c>
      <c r="B22" s="27" t="s">
        <v>404</v>
      </c>
      <c r="C22" s="27" t="s">
        <v>315</v>
      </c>
      <c r="D22" s="27">
        <v>2183.85</v>
      </c>
      <c r="E22" s="28">
        <v>0.33</v>
      </c>
      <c r="F22" s="27" t="s">
        <v>313</v>
      </c>
      <c r="G22" s="29">
        <v>43514</v>
      </c>
      <c r="H22" s="33">
        <f>G22+$G$18</f>
        <v>44620.060606060608</v>
      </c>
      <c r="I22" s="27"/>
      <c r="J22" s="27">
        <v>1921.25</v>
      </c>
      <c r="K22" s="27">
        <v>0</v>
      </c>
      <c r="L22" s="27">
        <v>720.67</v>
      </c>
      <c r="M22" s="27">
        <v>0</v>
      </c>
      <c r="N22" s="27">
        <v>983.27</v>
      </c>
      <c r="O22" s="285">
        <f t="shared" si="2"/>
        <v>1200.58</v>
      </c>
    </row>
    <row r="23" spans="1:15" x14ac:dyDescent="0.3">
      <c r="A23" s="27" t="s">
        <v>405</v>
      </c>
      <c r="B23" s="27" t="s">
        <v>406</v>
      </c>
      <c r="C23" s="27" t="s">
        <v>315</v>
      </c>
      <c r="D23" s="27">
        <v>392.73</v>
      </c>
      <c r="E23" s="28">
        <v>0.33</v>
      </c>
      <c r="F23" s="27" t="s">
        <v>313</v>
      </c>
      <c r="G23" s="29">
        <v>41878</v>
      </c>
      <c r="H23" s="33">
        <f>G23+$G$18</f>
        <v>42984.060606060608</v>
      </c>
      <c r="I23" s="27"/>
      <c r="J23" s="27">
        <v>0</v>
      </c>
      <c r="K23" s="27">
        <v>0</v>
      </c>
      <c r="L23" s="27">
        <v>0</v>
      </c>
      <c r="M23" s="27">
        <v>0</v>
      </c>
      <c r="N23" s="27">
        <v>392.73</v>
      </c>
      <c r="O23" s="285">
        <f t="shared" si="2"/>
        <v>0</v>
      </c>
    </row>
    <row r="24" spans="1:15" x14ac:dyDescent="0.3">
      <c r="A24" s="27" t="s">
        <v>407</v>
      </c>
      <c r="B24" s="27" t="s">
        <v>408</v>
      </c>
      <c r="C24" s="27" t="s">
        <v>315</v>
      </c>
      <c r="D24" s="27">
        <v>4650</v>
      </c>
      <c r="E24" s="28">
        <v>0.2</v>
      </c>
      <c r="F24" s="27" t="s">
        <v>313</v>
      </c>
      <c r="G24" s="29">
        <v>41687</v>
      </c>
      <c r="H24" s="33">
        <f>G24+(5*365)</f>
        <v>43512</v>
      </c>
      <c r="I24" s="27"/>
      <c r="J24" s="27">
        <v>0</v>
      </c>
      <c r="K24" s="27">
        <v>0</v>
      </c>
      <c r="L24" s="27">
        <v>0</v>
      </c>
      <c r="M24" s="27">
        <v>0</v>
      </c>
      <c r="N24" s="27">
        <v>4650</v>
      </c>
      <c r="O24" s="285">
        <f t="shared" si="2"/>
        <v>0</v>
      </c>
    </row>
    <row r="25" spans="1:15" x14ac:dyDescent="0.3">
      <c r="A25" s="27" t="s">
        <v>409</v>
      </c>
      <c r="B25" s="27" t="s">
        <v>410</v>
      </c>
      <c r="C25" s="27" t="s">
        <v>315</v>
      </c>
      <c r="D25" s="27">
        <v>41.68</v>
      </c>
      <c r="E25" s="28">
        <v>0.33</v>
      </c>
      <c r="F25" s="27" t="s">
        <v>313</v>
      </c>
      <c r="G25" s="29">
        <v>42507</v>
      </c>
      <c r="H25" s="33">
        <f t="shared" ref="H25:H36" si="3">G25+$G$18</f>
        <v>43613.060606060608</v>
      </c>
      <c r="I25" s="27"/>
      <c r="J25" s="27">
        <v>0</v>
      </c>
      <c r="K25" s="27">
        <v>0</v>
      </c>
      <c r="L25" s="27">
        <v>0</v>
      </c>
      <c r="M25" s="27">
        <v>0</v>
      </c>
      <c r="N25" s="27">
        <v>41.68</v>
      </c>
      <c r="O25" s="285">
        <f t="shared" si="2"/>
        <v>0</v>
      </c>
    </row>
    <row r="26" spans="1:15" x14ac:dyDescent="0.3">
      <c r="A26" s="27" t="s">
        <v>411</v>
      </c>
      <c r="B26" s="27" t="s">
        <v>412</v>
      </c>
      <c r="C26" s="27" t="s">
        <v>315</v>
      </c>
      <c r="D26" s="27">
        <v>1121.5</v>
      </c>
      <c r="E26" s="28">
        <v>0</v>
      </c>
      <c r="F26" s="27" t="s">
        <v>313</v>
      </c>
      <c r="G26" s="29">
        <v>43880</v>
      </c>
      <c r="H26" s="33">
        <f t="shared" si="3"/>
        <v>44986.060606060608</v>
      </c>
      <c r="I26" s="27"/>
      <c r="J26" s="27">
        <v>0</v>
      </c>
      <c r="K26" s="27">
        <v>1121.5</v>
      </c>
      <c r="L26" s="27">
        <v>135.85</v>
      </c>
      <c r="M26" s="27">
        <v>0</v>
      </c>
      <c r="N26" s="27">
        <v>135.85</v>
      </c>
      <c r="O26" s="285">
        <f t="shared" si="2"/>
        <v>985.65</v>
      </c>
    </row>
    <row r="27" spans="1:15" x14ac:dyDescent="0.3">
      <c r="A27" s="27" t="s">
        <v>413</v>
      </c>
      <c r="B27" s="27" t="s">
        <v>414</v>
      </c>
      <c r="C27" s="27" t="s">
        <v>315</v>
      </c>
      <c r="D27" s="27">
        <v>998.18</v>
      </c>
      <c r="E27" s="28">
        <v>0.33</v>
      </c>
      <c r="F27" s="27" t="s">
        <v>313</v>
      </c>
      <c r="G27" s="29">
        <v>42507</v>
      </c>
      <c r="H27" s="33">
        <f t="shared" si="3"/>
        <v>43613.060606060608</v>
      </c>
      <c r="I27" s="27"/>
      <c r="J27" s="27">
        <v>0</v>
      </c>
      <c r="K27" s="27">
        <v>0</v>
      </c>
      <c r="L27" s="27">
        <v>0</v>
      </c>
      <c r="M27" s="27">
        <v>0</v>
      </c>
      <c r="N27" s="27">
        <v>998.18</v>
      </c>
      <c r="O27" s="285">
        <f t="shared" si="2"/>
        <v>0</v>
      </c>
    </row>
    <row r="28" spans="1:15" x14ac:dyDescent="0.3">
      <c r="A28" s="27" t="s">
        <v>415</v>
      </c>
      <c r="B28" s="27" t="s">
        <v>416</v>
      </c>
      <c r="C28" s="27" t="s">
        <v>315</v>
      </c>
      <c r="D28" s="27">
        <v>981.82</v>
      </c>
      <c r="E28" s="28">
        <v>0.33</v>
      </c>
      <c r="F28" s="27" t="s">
        <v>313</v>
      </c>
      <c r="G28" s="29">
        <v>42507</v>
      </c>
      <c r="H28" s="33">
        <f t="shared" si="3"/>
        <v>43613.060606060608</v>
      </c>
      <c r="I28" s="27"/>
      <c r="J28" s="27">
        <v>0</v>
      </c>
      <c r="K28" s="27">
        <v>0</v>
      </c>
      <c r="L28" s="27">
        <v>0</v>
      </c>
      <c r="M28" s="27">
        <v>0</v>
      </c>
      <c r="N28" s="27">
        <v>981.82</v>
      </c>
      <c r="O28" s="285">
        <f t="shared" si="2"/>
        <v>0</v>
      </c>
    </row>
    <row r="29" spans="1:15" x14ac:dyDescent="0.3">
      <c r="A29" s="27" t="s">
        <v>415</v>
      </c>
      <c r="B29" s="27" t="s">
        <v>417</v>
      </c>
      <c r="C29" s="27" t="s">
        <v>315</v>
      </c>
      <c r="D29" s="27">
        <v>981.82</v>
      </c>
      <c r="E29" s="28">
        <v>0.33</v>
      </c>
      <c r="F29" s="27" t="s">
        <v>313</v>
      </c>
      <c r="G29" s="29">
        <v>42507</v>
      </c>
      <c r="H29" s="33">
        <f t="shared" si="3"/>
        <v>43613.060606060608</v>
      </c>
      <c r="I29" s="27"/>
      <c r="J29" s="27">
        <v>0</v>
      </c>
      <c r="K29" s="27">
        <v>0</v>
      </c>
      <c r="L29" s="27">
        <v>0</v>
      </c>
      <c r="M29" s="27">
        <v>0</v>
      </c>
      <c r="N29" s="27">
        <v>981.82</v>
      </c>
      <c r="O29" s="285">
        <f t="shared" si="2"/>
        <v>0</v>
      </c>
    </row>
    <row r="30" spans="1:15" x14ac:dyDescent="0.3">
      <c r="A30" s="27" t="s">
        <v>415</v>
      </c>
      <c r="B30" s="27" t="s">
        <v>418</v>
      </c>
      <c r="C30" s="27" t="s">
        <v>315</v>
      </c>
      <c r="D30" s="27">
        <v>981.82</v>
      </c>
      <c r="E30" s="28">
        <v>0.33</v>
      </c>
      <c r="F30" s="27" t="s">
        <v>313</v>
      </c>
      <c r="G30" s="29">
        <v>42507</v>
      </c>
      <c r="H30" s="33">
        <f t="shared" si="3"/>
        <v>43613.060606060608</v>
      </c>
      <c r="I30" s="27"/>
      <c r="J30" s="27">
        <v>0</v>
      </c>
      <c r="K30" s="27">
        <v>0</v>
      </c>
      <c r="L30" s="27">
        <v>0</v>
      </c>
      <c r="M30" s="27">
        <v>0</v>
      </c>
      <c r="N30" s="27">
        <v>981.82</v>
      </c>
      <c r="O30" s="285">
        <f t="shared" si="2"/>
        <v>0</v>
      </c>
    </row>
    <row r="31" spans="1:15" x14ac:dyDescent="0.3">
      <c r="A31" s="27" t="s">
        <v>419</v>
      </c>
      <c r="B31" s="27" t="s">
        <v>420</v>
      </c>
      <c r="C31" s="27" t="s">
        <v>315</v>
      </c>
      <c r="D31" s="27">
        <v>2359</v>
      </c>
      <c r="E31" s="28">
        <v>0.33</v>
      </c>
      <c r="F31" s="27" t="s">
        <v>313</v>
      </c>
      <c r="G31" s="29">
        <v>43684</v>
      </c>
      <c r="H31" s="33">
        <f t="shared" si="3"/>
        <v>44790.060606060608</v>
      </c>
      <c r="I31" s="27"/>
      <c r="J31" s="27">
        <v>0</v>
      </c>
      <c r="K31" s="27">
        <v>2359</v>
      </c>
      <c r="L31" s="27">
        <v>699.77</v>
      </c>
      <c r="M31" s="27">
        <v>0</v>
      </c>
      <c r="N31" s="27">
        <v>699.77</v>
      </c>
      <c r="O31" s="285">
        <f t="shared" si="2"/>
        <v>1659.23</v>
      </c>
    </row>
    <row r="32" spans="1:15" x14ac:dyDescent="0.3">
      <c r="A32" s="34" t="s">
        <v>421</v>
      </c>
      <c r="B32" s="27" t="s">
        <v>422</v>
      </c>
      <c r="C32" s="34" t="s">
        <v>315</v>
      </c>
      <c r="D32" s="34">
        <v>479.09</v>
      </c>
      <c r="E32" s="35">
        <v>0.33</v>
      </c>
      <c r="F32" s="34" t="s">
        <v>313</v>
      </c>
      <c r="G32" s="36">
        <v>42535</v>
      </c>
      <c r="H32" s="33">
        <f t="shared" si="3"/>
        <v>43641.060606060608</v>
      </c>
      <c r="I32" s="34"/>
      <c r="J32" s="34">
        <v>0</v>
      </c>
      <c r="K32" s="34">
        <v>0</v>
      </c>
      <c r="L32" s="34">
        <v>0</v>
      </c>
      <c r="M32" s="34">
        <v>0</v>
      </c>
      <c r="N32" s="34">
        <v>479.09</v>
      </c>
      <c r="O32" s="287">
        <f t="shared" si="2"/>
        <v>0</v>
      </c>
    </row>
    <row r="33" spans="1:15" x14ac:dyDescent="0.3">
      <c r="A33" s="27" t="s">
        <v>423</v>
      </c>
      <c r="B33" s="27" t="s">
        <v>424</v>
      </c>
      <c r="C33" s="27" t="s">
        <v>315</v>
      </c>
      <c r="D33" s="27">
        <v>180</v>
      </c>
      <c r="E33" s="28">
        <v>0.33</v>
      </c>
      <c r="F33" s="27" t="s">
        <v>313</v>
      </c>
      <c r="G33" s="29">
        <v>42507</v>
      </c>
      <c r="H33" s="33">
        <f t="shared" si="3"/>
        <v>43613.060606060608</v>
      </c>
      <c r="I33" s="27"/>
      <c r="J33" s="27">
        <v>1.64</v>
      </c>
      <c r="K33" s="27">
        <v>0</v>
      </c>
      <c r="L33" s="27">
        <v>1.64</v>
      </c>
      <c r="M33" s="27">
        <v>0</v>
      </c>
      <c r="N33" s="27">
        <v>180</v>
      </c>
      <c r="O33" s="285">
        <f t="shared" si="2"/>
        <v>0</v>
      </c>
    </row>
    <row r="34" spans="1:15" x14ac:dyDescent="0.3">
      <c r="A34" s="27" t="s">
        <v>425</v>
      </c>
      <c r="B34" s="27" t="s">
        <v>426</v>
      </c>
      <c r="C34" s="27" t="s">
        <v>315</v>
      </c>
      <c r="D34" s="27">
        <v>999</v>
      </c>
      <c r="E34" s="28">
        <v>0.33</v>
      </c>
      <c r="F34" s="27" t="s">
        <v>313</v>
      </c>
      <c r="G34" s="29">
        <v>41891</v>
      </c>
      <c r="H34" s="33">
        <f t="shared" si="3"/>
        <v>42997.060606060608</v>
      </c>
      <c r="I34" s="27"/>
      <c r="J34" s="27">
        <v>0</v>
      </c>
      <c r="K34" s="27">
        <v>0</v>
      </c>
      <c r="L34" s="27">
        <v>0</v>
      </c>
      <c r="M34" s="27">
        <v>0</v>
      </c>
      <c r="N34" s="27">
        <v>999</v>
      </c>
      <c r="O34" s="285">
        <f t="shared" si="2"/>
        <v>0</v>
      </c>
    </row>
    <row r="35" spans="1:15" x14ac:dyDescent="0.3">
      <c r="A35" s="27" t="s">
        <v>314</v>
      </c>
      <c r="B35" s="27" t="s">
        <v>427</v>
      </c>
      <c r="C35" s="27" t="s">
        <v>315</v>
      </c>
      <c r="D35" s="27">
        <v>585.45000000000005</v>
      </c>
      <c r="E35" s="28">
        <v>0</v>
      </c>
      <c r="F35" s="27" t="s">
        <v>313</v>
      </c>
      <c r="G35" s="29">
        <v>41891</v>
      </c>
      <c r="H35" s="33">
        <f t="shared" si="3"/>
        <v>42997.060606060608</v>
      </c>
      <c r="I35" s="27"/>
      <c r="J35" s="27">
        <v>309.11</v>
      </c>
      <c r="K35" s="27">
        <v>0</v>
      </c>
      <c r="L35" s="27">
        <v>59.54</v>
      </c>
      <c r="M35" s="27">
        <v>0</v>
      </c>
      <c r="N35" s="27">
        <v>335.88</v>
      </c>
      <c r="O35" s="285">
        <f t="shared" si="2"/>
        <v>249.57000000000002</v>
      </c>
    </row>
    <row r="36" spans="1:15" x14ac:dyDescent="0.3">
      <c r="A36" s="27" t="s">
        <v>428</v>
      </c>
      <c r="B36" s="27" t="s">
        <v>429</v>
      </c>
      <c r="C36" s="27" t="s">
        <v>315</v>
      </c>
      <c r="D36" s="27">
        <v>210</v>
      </c>
      <c r="E36" s="28">
        <v>0</v>
      </c>
      <c r="F36" s="27" t="s">
        <v>313</v>
      </c>
      <c r="G36" s="29">
        <v>42583</v>
      </c>
      <c r="H36" s="33">
        <f t="shared" si="3"/>
        <v>43689.060606060608</v>
      </c>
      <c r="I36" s="27"/>
      <c r="J36" s="27">
        <v>5.95</v>
      </c>
      <c r="K36" s="27">
        <v>0</v>
      </c>
      <c r="L36" s="27">
        <v>5.95</v>
      </c>
      <c r="M36" s="27">
        <v>0</v>
      </c>
      <c r="N36" s="27">
        <v>210</v>
      </c>
      <c r="O36" s="285">
        <f t="shared" si="2"/>
        <v>0</v>
      </c>
    </row>
    <row r="37" spans="1:15" x14ac:dyDescent="0.3">
      <c r="A37" s="30" t="s">
        <v>316</v>
      </c>
      <c r="B37" s="30"/>
      <c r="C37" s="30"/>
      <c r="D37" s="31">
        <f>SUM(D20:D36)</f>
        <v>17740.850000000002</v>
      </c>
      <c r="E37" s="32"/>
      <c r="F37" s="30"/>
      <c r="G37" s="30"/>
      <c r="H37" s="30"/>
      <c r="I37" s="30"/>
      <c r="J37" s="31">
        <f t="shared" ref="J37:O37" si="4">SUM(J20:J36)</f>
        <v>2247.12</v>
      </c>
      <c r="K37" s="31">
        <f t="shared" si="4"/>
        <v>3480.5</v>
      </c>
      <c r="L37" s="31">
        <f t="shared" si="4"/>
        <v>1632.5900000000001</v>
      </c>
      <c r="M37" s="31">
        <f t="shared" si="4"/>
        <v>0</v>
      </c>
      <c r="N37" s="31">
        <f t="shared" si="4"/>
        <v>13645.82</v>
      </c>
      <c r="O37" s="286">
        <f t="shared" si="4"/>
        <v>4095.03</v>
      </c>
    </row>
    <row r="38" spans="1:15" x14ac:dyDescent="0.3">
      <c r="A38" s="278"/>
      <c r="B38" s="278"/>
      <c r="C38" s="278"/>
      <c r="D38" s="278"/>
      <c r="E38" s="278"/>
      <c r="F38" s="278"/>
      <c r="G38" s="278"/>
      <c r="H38" s="278"/>
      <c r="I38" s="278"/>
      <c r="J38" s="278"/>
      <c r="K38" s="278"/>
      <c r="L38" s="278"/>
      <c r="M38" s="278"/>
      <c r="N38" s="278"/>
      <c r="O38" s="283"/>
    </row>
    <row r="39" spans="1:15" x14ac:dyDescent="0.3">
      <c r="A39" s="280" t="s">
        <v>430</v>
      </c>
      <c r="B39" s="281"/>
      <c r="C39" s="281"/>
      <c r="D39" s="281"/>
      <c r="E39" s="281"/>
      <c r="F39" s="281"/>
      <c r="G39" s="281"/>
      <c r="H39" s="281"/>
      <c r="I39" s="281"/>
      <c r="J39" s="281"/>
      <c r="K39" s="281"/>
      <c r="L39" s="281"/>
      <c r="M39" s="281"/>
      <c r="N39" s="281"/>
      <c r="O39" s="284"/>
    </row>
    <row r="40" spans="1:15" x14ac:dyDescent="0.3">
      <c r="A40" s="27" t="s">
        <v>431</v>
      </c>
      <c r="B40" s="27" t="s">
        <v>432</v>
      </c>
      <c r="C40" s="27" t="s">
        <v>430</v>
      </c>
      <c r="D40" s="27">
        <v>9072</v>
      </c>
      <c r="E40" s="28">
        <v>0.375</v>
      </c>
      <c r="F40" s="27" t="s">
        <v>313</v>
      </c>
      <c r="G40" s="29">
        <v>41745</v>
      </c>
      <c r="H40" s="27"/>
      <c r="I40" s="27"/>
      <c r="J40" s="27">
        <v>0</v>
      </c>
      <c r="K40" s="27">
        <v>0</v>
      </c>
      <c r="L40" s="27">
        <v>0</v>
      </c>
      <c r="M40" s="27">
        <v>0</v>
      </c>
      <c r="N40" s="27">
        <v>9072</v>
      </c>
      <c r="O40" s="285">
        <f>J40+K40-L40-M40</f>
        <v>0</v>
      </c>
    </row>
    <row r="41" spans="1:15" x14ac:dyDescent="0.3">
      <c r="A41" s="30" t="s">
        <v>433</v>
      </c>
      <c r="B41" s="30"/>
      <c r="C41" s="30"/>
      <c r="D41" s="31">
        <f>SUM(D40:D40)</f>
        <v>9072</v>
      </c>
      <c r="E41" s="32"/>
      <c r="F41" s="30"/>
      <c r="G41" s="30"/>
      <c r="H41" s="30"/>
      <c r="I41" s="30"/>
      <c r="J41" s="31">
        <f t="shared" ref="J41:O41" si="5">SUM(J40:J40)</f>
        <v>0</v>
      </c>
      <c r="K41" s="31">
        <f t="shared" si="5"/>
        <v>0</v>
      </c>
      <c r="L41" s="31">
        <f t="shared" si="5"/>
        <v>0</v>
      </c>
      <c r="M41" s="31">
        <f t="shared" si="5"/>
        <v>0</v>
      </c>
      <c r="N41" s="31">
        <f t="shared" si="5"/>
        <v>9072</v>
      </c>
      <c r="O41" s="286">
        <f t="shared" si="5"/>
        <v>0</v>
      </c>
    </row>
    <row r="42" spans="1:15" x14ac:dyDescent="0.3">
      <c r="A42" s="278"/>
      <c r="B42" s="278"/>
      <c r="C42" s="278"/>
      <c r="D42" s="278"/>
      <c r="E42" s="278"/>
      <c r="F42" s="278"/>
      <c r="G42" s="278"/>
      <c r="H42" s="278"/>
      <c r="I42" s="278"/>
      <c r="J42" s="278"/>
      <c r="K42" s="278"/>
      <c r="L42" s="278"/>
      <c r="M42" s="278"/>
      <c r="N42" s="278"/>
      <c r="O42" s="283"/>
    </row>
    <row r="43" spans="1:15" ht="14.5" thickBot="1" x14ac:dyDescent="0.35">
      <c r="A43" s="37" t="s">
        <v>284</v>
      </c>
      <c r="B43" s="37"/>
      <c r="C43" s="37"/>
      <c r="D43" s="38">
        <f>(0+(D11)+(D17)+(D37)+(D41))-(0)</f>
        <v>43806.210000000006</v>
      </c>
      <c r="E43" s="39"/>
      <c r="F43" s="37"/>
      <c r="G43" s="37"/>
      <c r="H43" s="37"/>
      <c r="I43" s="37"/>
      <c r="J43" s="38">
        <f t="shared" ref="J43:O43" si="6">(0+(J11)+(J17)+(J37)+(J41))-(0)</f>
        <v>3775.8</v>
      </c>
      <c r="K43" s="38">
        <f t="shared" si="6"/>
        <v>3480.5</v>
      </c>
      <c r="L43" s="38">
        <f t="shared" si="6"/>
        <v>2098.11</v>
      </c>
      <c r="M43" s="38">
        <f t="shared" si="6"/>
        <v>0</v>
      </c>
      <c r="N43" s="38">
        <f t="shared" si="6"/>
        <v>38648.020000000004</v>
      </c>
      <c r="O43" s="288">
        <f t="shared" si="6"/>
        <v>5158.1900000000005</v>
      </c>
    </row>
    <row r="44" spans="1:15" s="45" customFormat="1" ht="14.5" thickTop="1" x14ac:dyDescent="0.3">
      <c r="A44" s="282"/>
    </row>
    <row r="45" spans="1:15" s="45" customFormat="1" x14ac:dyDescent="0.3">
      <c r="A45" s="282"/>
    </row>
    <row r="46" spans="1:15" s="45" customFormat="1" x14ac:dyDescent="0.3">
      <c r="A46" s="282"/>
    </row>
    <row r="47" spans="1:15" s="45" customFormat="1" x14ac:dyDescent="0.3">
      <c r="A47" s="282"/>
    </row>
    <row r="48" spans="1:15" s="45" customFormat="1" x14ac:dyDescent="0.3">
      <c r="A48" s="282"/>
    </row>
    <row r="49" spans="1:1" s="45" customFormat="1" x14ac:dyDescent="0.3">
      <c r="A49" s="282"/>
    </row>
    <row r="50" spans="1:1" s="45" customFormat="1" x14ac:dyDescent="0.3">
      <c r="A50" s="282"/>
    </row>
    <row r="51" spans="1:1" s="45" customFormat="1" x14ac:dyDescent="0.3">
      <c r="A51" s="282"/>
    </row>
    <row r="52" spans="1:1" s="45" customFormat="1" x14ac:dyDescent="0.3">
      <c r="A52" s="282"/>
    </row>
    <row r="53" spans="1:1" s="45" customFormat="1" x14ac:dyDescent="0.3">
      <c r="A53" s="282"/>
    </row>
    <row r="54" spans="1:1" s="45" customFormat="1" x14ac:dyDescent="0.3">
      <c r="A54" s="282"/>
    </row>
    <row r="55" spans="1:1" s="45" customFormat="1" x14ac:dyDescent="0.3">
      <c r="A55" s="282"/>
    </row>
    <row r="56" spans="1:1" s="45" customFormat="1" x14ac:dyDescent="0.3">
      <c r="A56" s="282"/>
    </row>
    <row r="57" spans="1:1" s="45" customFormat="1" x14ac:dyDescent="0.3">
      <c r="A57" s="282"/>
    </row>
    <row r="58" spans="1:1" s="45" customFormat="1" x14ac:dyDescent="0.3">
      <c r="A58" s="282"/>
    </row>
    <row r="59" spans="1:1" s="45" customFormat="1" x14ac:dyDescent="0.3">
      <c r="A59" s="282"/>
    </row>
    <row r="60" spans="1:1" s="45" customFormat="1" x14ac:dyDescent="0.3">
      <c r="A60" s="282"/>
    </row>
    <row r="61" spans="1:1" s="45" customFormat="1" x14ac:dyDescent="0.3">
      <c r="A61" s="282"/>
    </row>
    <row r="62" spans="1:1" s="45" customFormat="1" x14ac:dyDescent="0.3">
      <c r="A62" s="282"/>
    </row>
    <row r="63" spans="1:1" s="45" customFormat="1" x14ac:dyDescent="0.3">
      <c r="A63" s="282"/>
    </row>
    <row r="64" spans="1:1" s="45" customFormat="1" x14ac:dyDescent="0.3">
      <c r="A64" s="282"/>
    </row>
    <row r="65" spans="1:1" s="45" customFormat="1" x14ac:dyDescent="0.3">
      <c r="A65" s="282"/>
    </row>
    <row r="66" spans="1:1" s="45" customFormat="1" x14ac:dyDescent="0.3">
      <c r="A66" s="282"/>
    </row>
    <row r="67" spans="1:1" s="45" customFormat="1" x14ac:dyDescent="0.3">
      <c r="A67" s="282"/>
    </row>
    <row r="68" spans="1:1" s="45" customFormat="1" x14ac:dyDescent="0.3">
      <c r="A68" s="282"/>
    </row>
    <row r="69" spans="1:1" s="45" customFormat="1" x14ac:dyDescent="0.3">
      <c r="A69" s="282"/>
    </row>
    <row r="70" spans="1:1" s="45" customFormat="1" x14ac:dyDescent="0.3">
      <c r="A70" s="282"/>
    </row>
    <row r="71" spans="1:1" s="45" customFormat="1" x14ac:dyDescent="0.3">
      <c r="A71" s="282"/>
    </row>
    <row r="72" spans="1:1" s="45" customFormat="1" x14ac:dyDescent="0.3">
      <c r="A72" s="282"/>
    </row>
    <row r="73" spans="1:1" s="45" customFormat="1" x14ac:dyDescent="0.3">
      <c r="A73" s="282"/>
    </row>
    <row r="74" spans="1:1" s="45" customFormat="1" x14ac:dyDescent="0.3">
      <c r="A74" s="282"/>
    </row>
    <row r="75" spans="1:1" s="45" customFormat="1" x14ac:dyDescent="0.3">
      <c r="A75" s="282"/>
    </row>
    <row r="76" spans="1:1" s="45" customFormat="1" x14ac:dyDescent="0.3">
      <c r="A76" s="282"/>
    </row>
    <row r="77" spans="1:1" s="45" customFormat="1" x14ac:dyDescent="0.3">
      <c r="A77" s="282"/>
    </row>
    <row r="78" spans="1:1" s="45" customFormat="1" x14ac:dyDescent="0.3">
      <c r="A78" s="282"/>
    </row>
    <row r="79" spans="1:1" s="45" customFormat="1" x14ac:dyDescent="0.3">
      <c r="A79" s="282"/>
    </row>
    <row r="80" spans="1:1" s="45" customFormat="1" x14ac:dyDescent="0.3">
      <c r="A80" s="282"/>
    </row>
    <row r="81" spans="1:1" s="45" customFormat="1" x14ac:dyDescent="0.3">
      <c r="A81" s="282"/>
    </row>
    <row r="82" spans="1:1" s="45" customFormat="1" x14ac:dyDescent="0.3">
      <c r="A82" s="282"/>
    </row>
    <row r="83" spans="1:1" s="45" customFormat="1" x14ac:dyDescent="0.3">
      <c r="A83" s="282"/>
    </row>
    <row r="84" spans="1:1" s="45" customFormat="1" x14ac:dyDescent="0.3">
      <c r="A84" s="282"/>
    </row>
    <row r="85" spans="1:1" s="45" customFormat="1" x14ac:dyDescent="0.3">
      <c r="A85" s="282"/>
    </row>
    <row r="86" spans="1:1" s="45" customFormat="1" x14ac:dyDescent="0.3">
      <c r="A86" s="282"/>
    </row>
    <row r="87" spans="1:1" s="45" customFormat="1" x14ac:dyDescent="0.3">
      <c r="A87" s="282"/>
    </row>
    <row r="88" spans="1:1" s="45" customFormat="1" x14ac:dyDescent="0.3">
      <c r="A88" s="282"/>
    </row>
    <row r="89" spans="1:1" s="45" customFormat="1" x14ac:dyDescent="0.3">
      <c r="A89" s="282"/>
    </row>
    <row r="90" spans="1:1" s="45" customFormat="1" x14ac:dyDescent="0.3">
      <c r="A90" s="282"/>
    </row>
    <row r="91" spans="1:1" s="45" customFormat="1" x14ac:dyDescent="0.3">
      <c r="A91" s="282"/>
    </row>
    <row r="92" spans="1:1" s="45" customFormat="1" x14ac:dyDescent="0.3">
      <c r="A92" s="282"/>
    </row>
    <row r="93" spans="1:1" s="45" customFormat="1" x14ac:dyDescent="0.3">
      <c r="A93" s="282"/>
    </row>
    <row r="94" spans="1:1" s="45" customFormat="1" x14ac:dyDescent="0.3">
      <c r="A94" s="282"/>
    </row>
  </sheetData>
  <mergeCells count="3">
    <mergeCell ref="A1:O1"/>
    <mergeCell ref="A2:O2"/>
    <mergeCell ref="A3:O3"/>
  </mergeCells>
  <pageMargins left="0.7" right="0.7" top="0.75" bottom="0.75" header="0.3" footer="0.3"/>
  <headerFooter>
    <oddHeader>&amp;C&amp;"Arial"&amp;10&amp;K363F7C OFFICIAL&amp;1#_x000D_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42F1D-5F9E-4875-9ED8-BE7D3354EA16}">
  <dimension ref="A1:BB155"/>
  <sheetViews>
    <sheetView workbookViewId="0">
      <selection activeCell="G15" sqref="G15"/>
    </sheetView>
  </sheetViews>
  <sheetFormatPr defaultColWidth="9.1796875" defaultRowHeight="14" x14ac:dyDescent="0.3"/>
  <cols>
    <col min="1" max="1" width="122.26953125" style="46" customWidth="1"/>
    <col min="2" max="3" width="8.81640625" style="46" customWidth="1"/>
    <col min="4" max="54" width="9.1796875" style="45"/>
    <col min="55" max="16384" width="9.1796875" style="46"/>
  </cols>
  <sheetData>
    <row r="1" spans="1:4" ht="73.150000000000006" customHeight="1" x14ac:dyDescent="0.3">
      <c r="A1" s="40"/>
      <c r="B1" s="40"/>
      <c r="C1" s="40"/>
      <c r="D1" s="129"/>
    </row>
    <row r="2" spans="1:4" ht="15.5" x14ac:dyDescent="0.3">
      <c r="A2" s="41" t="s">
        <v>446</v>
      </c>
      <c r="B2" s="40"/>
      <c r="C2" s="40"/>
      <c r="D2" s="129"/>
    </row>
    <row r="3" spans="1:4" x14ac:dyDescent="0.3">
      <c r="A3" s="40"/>
      <c r="B3" s="40"/>
      <c r="C3" s="40"/>
      <c r="D3" s="129"/>
    </row>
    <row r="4" spans="1:4" x14ac:dyDescent="0.3">
      <c r="A4" s="357" t="s">
        <v>594</v>
      </c>
      <c r="B4" s="357"/>
      <c r="C4" s="357"/>
      <c r="D4" s="129"/>
    </row>
    <row r="5" spans="1:4" x14ac:dyDescent="0.3">
      <c r="A5" s="357"/>
      <c r="B5" s="357"/>
      <c r="C5" s="357"/>
      <c r="D5" s="129"/>
    </row>
    <row r="6" spans="1:4" x14ac:dyDescent="0.3">
      <c r="A6" s="357"/>
      <c r="B6" s="357"/>
      <c r="C6" s="357"/>
      <c r="D6" s="129"/>
    </row>
    <row r="7" spans="1:4" x14ac:dyDescent="0.3">
      <c r="A7" s="357"/>
      <c r="B7" s="357"/>
      <c r="C7" s="357"/>
      <c r="D7" s="129"/>
    </row>
    <row r="8" spans="1:4" x14ac:dyDescent="0.3">
      <c r="A8" s="357"/>
      <c r="B8" s="357"/>
      <c r="C8" s="357"/>
      <c r="D8" s="129"/>
    </row>
    <row r="9" spans="1:4" x14ac:dyDescent="0.3">
      <c r="A9" s="357"/>
      <c r="B9" s="357"/>
      <c r="C9" s="357"/>
      <c r="D9" s="129"/>
    </row>
    <row r="10" spans="1:4" x14ac:dyDescent="0.3">
      <c r="A10" s="357"/>
      <c r="B10" s="357"/>
      <c r="C10" s="357"/>
      <c r="D10" s="129"/>
    </row>
    <row r="11" spans="1:4" x14ac:dyDescent="0.3">
      <c r="A11" s="357"/>
      <c r="B11" s="357"/>
      <c r="C11" s="357"/>
      <c r="D11" s="129"/>
    </row>
    <row r="12" spans="1:4" x14ac:dyDescent="0.3">
      <c r="A12" s="357"/>
      <c r="B12" s="357"/>
      <c r="C12" s="357"/>
      <c r="D12" s="129"/>
    </row>
    <row r="13" spans="1:4" x14ac:dyDescent="0.3">
      <c r="A13" s="357"/>
      <c r="B13" s="357"/>
      <c r="C13" s="357"/>
      <c r="D13" s="129"/>
    </row>
    <row r="14" spans="1:4" ht="60.65" customHeight="1" x14ac:dyDescent="0.3">
      <c r="A14" s="357"/>
      <c r="B14" s="357"/>
      <c r="C14" s="357"/>
      <c r="D14" s="129"/>
    </row>
    <row r="15" spans="1:4" x14ac:dyDescent="0.3">
      <c r="A15" s="40"/>
      <c r="B15" s="40"/>
      <c r="C15" s="40"/>
      <c r="D15" s="129"/>
    </row>
    <row r="16" spans="1:4" x14ac:dyDescent="0.3">
      <c r="A16" s="40"/>
      <c r="B16" s="40"/>
      <c r="C16" s="40"/>
      <c r="D16" s="129"/>
    </row>
    <row r="17" s="45" customFormat="1" x14ac:dyDescent="0.3"/>
    <row r="18" s="45" customFormat="1" x14ac:dyDescent="0.3"/>
    <row r="19" s="45" customFormat="1" x14ac:dyDescent="0.3"/>
    <row r="20" s="45" customFormat="1" x14ac:dyDescent="0.3"/>
    <row r="21" s="45" customFormat="1" x14ac:dyDescent="0.3"/>
    <row r="22" s="45" customFormat="1" x14ac:dyDescent="0.3"/>
    <row r="23" s="45" customFormat="1" x14ac:dyDescent="0.3"/>
    <row r="24" s="45" customFormat="1" x14ac:dyDescent="0.3"/>
    <row r="25" s="45" customFormat="1" x14ac:dyDescent="0.3"/>
    <row r="26" s="45" customFormat="1" x14ac:dyDescent="0.3"/>
    <row r="27" s="45" customFormat="1" x14ac:dyDescent="0.3"/>
    <row r="28" s="45" customFormat="1" x14ac:dyDescent="0.3"/>
    <row r="29" s="45" customFormat="1" x14ac:dyDescent="0.3"/>
    <row r="30" s="45" customFormat="1" x14ac:dyDescent="0.3"/>
    <row r="31" s="45" customFormat="1" x14ac:dyDescent="0.3"/>
    <row r="32" s="45" customFormat="1" x14ac:dyDescent="0.3"/>
    <row r="33" s="45" customFormat="1" x14ac:dyDescent="0.3"/>
    <row r="34" s="45" customFormat="1" x14ac:dyDescent="0.3"/>
    <row r="35" s="45" customFormat="1" x14ac:dyDescent="0.3"/>
    <row r="36" s="45" customFormat="1" x14ac:dyDescent="0.3"/>
    <row r="37" s="45" customFormat="1" x14ac:dyDescent="0.3"/>
    <row r="38" s="45" customFormat="1" x14ac:dyDescent="0.3"/>
    <row r="39" s="45" customFormat="1" x14ac:dyDescent="0.3"/>
    <row r="40" s="45" customFormat="1" x14ac:dyDescent="0.3"/>
    <row r="41" s="45" customFormat="1" x14ac:dyDescent="0.3"/>
    <row r="42" s="45" customFormat="1" x14ac:dyDescent="0.3"/>
    <row r="43" s="45" customFormat="1" x14ac:dyDescent="0.3"/>
    <row r="44" s="45" customFormat="1" x14ac:dyDescent="0.3"/>
    <row r="45" s="45" customFormat="1" x14ac:dyDescent="0.3"/>
    <row r="46" s="45" customFormat="1" x14ac:dyDescent="0.3"/>
    <row r="47" s="45" customFormat="1" x14ac:dyDescent="0.3"/>
    <row r="48" s="45" customFormat="1" x14ac:dyDescent="0.3"/>
    <row r="49" s="45" customFormat="1" x14ac:dyDescent="0.3"/>
    <row r="50" s="45" customFormat="1" x14ac:dyDescent="0.3"/>
    <row r="51" s="45" customFormat="1" x14ac:dyDescent="0.3"/>
    <row r="52" s="45" customFormat="1" x14ac:dyDescent="0.3"/>
    <row r="53" s="45" customFormat="1" x14ac:dyDescent="0.3"/>
    <row r="54" s="45" customFormat="1" x14ac:dyDescent="0.3"/>
    <row r="55" s="45" customFormat="1" x14ac:dyDescent="0.3"/>
    <row r="56" s="45" customFormat="1" x14ac:dyDescent="0.3"/>
    <row r="57" s="45" customFormat="1" x14ac:dyDescent="0.3"/>
    <row r="58" s="45" customFormat="1" x14ac:dyDescent="0.3"/>
    <row r="59" s="45" customFormat="1" x14ac:dyDescent="0.3"/>
    <row r="60" s="45" customFormat="1" x14ac:dyDescent="0.3"/>
    <row r="61" s="45" customFormat="1" x14ac:dyDescent="0.3"/>
    <row r="62" s="45" customFormat="1" x14ac:dyDescent="0.3"/>
    <row r="63" s="45" customFormat="1" x14ac:dyDescent="0.3"/>
    <row r="64" s="45" customFormat="1" x14ac:dyDescent="0.3"/>
    <row r="65" s="45" customFormat="1" x14ac:dyDescent="0.3"/>
    <row r="66" s="45" customFormat="1" x14ac:dyDescent="0.3"/>
    <row r="67" s="45" customFormat="1" x14ac:dyDescent="0.3"/>
    <row r="68" s="45" customFormat="1" x14ac:dyDescent="0.3"/>
    <row r="69" s="45" customFormat="1" x14ac:dyDescent="0.3"/>
    <row r="70" s="45" customFormat="1" x14ac:dyDescent="0.3"/>
    <row r="71" s="45" customFormat="1" x14ac:dyDescent="0.3"/>
    <row r="72" s="45" customFormat="1" x14ac:dyDescent="0.3"/>
    <row r="73" s="45" customFormat="1" x14ac:dyDescent="0.3"/>
    <row r="74" s="45" customFormat="1" x14ac:dyDescent="0.3"/>
    <row r="75" s="45" customFormat="1" x14ac:dyDescent="0.3"/>
    <row r="76" s="45" customFormat="1" x14ac:dyDescent="0.3"/>
    <row r="77" s="45" customFormat="1" x14ac:dyDescent="0.3"/>
    <row r="78" s="45" customFormat="1" x14ac:dyDescent="0.3"/>
    <row r="79" s="45" customFormat="1" x14ac:dyDescent="0.3"/>
    <row r="80" s="45" customFormat="1" x14ac:dyDescent="0.3"/>
    <row r="81" s="45" customFormat="1" x14ac:dyDescent="0.3"/>
    <row r="82" s="45" customFormat="1" x14ac:dyDescent="0.3"/>
    <row r="83" s="45" customFormat="1" x14ac:dyDescent="0.3"/>
    <row r="84" s="45" customFormat="1" x14ac:dyDescent="0.3"/>
    <row r="85" s="45" customFormat="1" x14ac:dyDescent="0.3"/>
    <row r="86" s="45" customFormat="1" x14ac:dyDescent="0.3"/>
    <row r="87" s="45" customFormat="1" x14ac:dyDescent="0.3"/>
    <row r="88" s="45" customFormat="1" x14ac:dyDescent="0.3"/>
    <row r="89" s="45" customFormat="1" x14ac:dyDescent="0.3"/>
    <row r="90" s="45" customFormat="1" x14ac:dyDescent="0.3"/>
    <row r="91" s="45" customFormat="1" x14ac:dyDescent="0.3"/>
    <row r="92" s="45" customFormat="1" x14ac:dyDescent="0.3"/>
    <row r="93" s="45" customFormat="1" x14ac:dyDescent="0.3"/>
    <row r="94" s="45" customFormat="1" x14ac:dyDescent="0.3"/>
    <row r="95" s="45" customFormat="1" x14ac:dyDescent="0.3"/>
    <row r="96" s="45" customFormat="1" x14ac:dyDescent="0.3"/>
    <row r="97" s="45" customFormat="1" x14ac:dyDescent="0.3"/>
    <row r="98" s="45" customFormat="1" x14ac:dyDescent="0.3"/>
    <row r="99" s="45" customFormat="1" x14ac:dyDescent="0.3"/>
    <row r="100" s="45" customFormat="1" x14ac:dyDescent="0.3"/>
    <row r="101" s="45" customFormat="1" x14ac:dyDescent="0.3"/>
    <row r="102" s="45" customFormat="1" x14ac:dyDescent="0.3"/>
    <row r="103" s="45" customFormat="1" x14ac:dyDescent="0.3"/>
    <row r="104" s="45" customFormat="1" x14ac:dyDescent="0.3"/>
    <row r="105" s="45" customFormat="1" x14ac:dyDescent="0.3"/>
    <row r="106" s="45" customFormat="1" x14ac:dyDescent="0.3"/>
    <row r="107" s="45" customFormat="1" x14ac:dyDescent="0.3"/>
    <row r="108" s="45" customFormat="1" x14ac:dyDescent="0.3"/>
    <row r="109" s="45" customFormat="1" x14ac:dyDescent="0.3"/>
    <row r="110" s="45" customFormat="1" x14ac:dyDescent="0.3"/>
    <row r="111" s="45" customFormat="1" x14ac:dyDescent="0.3"/>
    <row r="112" s="45" customFormat="1" x14ac:dyDescent="0.3"/>
    <row r="113" s="45" customFormat="1" x14ac:dyDescent="0.3"/>
    <row r="114" s="45" customFormat="1" x14ac:dyDescent="0.3"/>
    <row r="115" s="45" customFormat="1" x14ac:dyDescent="0.3"/>
    <row r="116" s="45" customFormat="1" x14ac:dyDescent="0.3"/>
    <row r="117" s="45" customFormat="1" x14ac:dyDescent="0.3"/>
    <row r="118" s="45" customFormat="1" x14ac:dyDescent="0.3"/>
    <row r="119" s="45" customFormat="1" x14ac:dyDescent="0.3"/>
    <row r="120" s="45" customFormat="1" x14ac:dyDescent="0.3"/>
    <row r="121" s="45" customFormat="1" x14ac:dyDescent="0.3"/>
    <row r="122" s="45" customFormat="1" x14ac:dyDescent="0.3"/>
    <row r="123" s="45" customFormat="1" x14ac:dyDescent="0.3"/>
    <row r="124" s="45" customFormat="1" x14ac:dyDescent="0.3"/>
    <row r="125" s="45" customFormat="1" x14ac:dyDescent="0.3"/>
    <row r="126" s="45" customFormat="1" x14ac:dyDescent="0.3"/>
    <row r="127" s="45" customFormat="1" x14ac:dyDescent="0.3"/>
    <row r="128" s="45" customFormat="1" x14ac:dyDescent="0.3"/>
    <row r="129" s="45" customFormat="1" x14ac:dyDescent="0.3"/>
    <row r="130" s="45" customFormat="1" x14ac:dyDescent="0.3"/>
    <row r="131" s="45" customFormat="1" x14ac:dyDescent="0.3"/>
    <row r="132" s="45" customFormat="1" x14ac:dyDescent="0.3"/>
    <row r="133" s="45" customFormat="1" x14ac:dyDescent="0.3"/>
    <row r="134" s="45" customFormat="1" x14ac:dyDescent="0.3"/>
    <row r="135" s="45" customFormat="1" x14ac:dyDescent="0.3"/>
    <row r="136" s="45" customFormat="1" x14ac:dyDescent="0.3"/>
    <row r="137" s="45" customFormat="1" x14ac:dyDescent="0.3"/>
    <row r="138" s="45" customFormat="1" x14ac:dyDescent="0.3"/>
    <row r="139" s="45" customFormat="1" x14ac:dyDescent="0.3"/>
    <row r="140" s="45" customFormat="1" x14ac:dyDescent="0.3"/>
    <row r="141" s="45" customFormat="1" x14ac:dyDescent="0.3"/>
    <row r="142" s="45" customFormat="1" x14ac:dyDescent="0.3"/>
    <row r="143" s="45" customFormat="1" x14ac:dyDescent="0.3"/>
    <row r="144" s="45" customFormat="1" x14ac:dyDescent="0.3"/>
    <row r="145" s="45" customFormat="1" x14ac:dyDescent="0.3"/>
    <row r="146" s="45" customFormat="1" x14ac:dyDescent="0.3"/>
    <row r="147" s="45" customFormat="1" x14ac:dyDescent="0.3"/>
    <row r="148" s="45" customFormat="1" x14ac:dyDescent="0.3"/>
    <row r="149" s="45" customFormat="1" x14ac:dyDescent="0.3"/>
    <row r="150" s="45" customFormat="1" x14ac:dyDescent="0.3"/>
    <row r="151" s="45" customFormat="1" x14ac:dyDescent="0.3"/>
    <row r="152" s="45" customFormat="1" x14ac:dyDescent="0.3"/>
    <row r="153" s="45" customFormat="1" x14ac:dyDescent="0.3"/>
    <row r="154" s="45" customFormat="1" x14ac:dyDescent="0.3"/>
    <row r="155" s="45" customFormat="1" x14ac:dyDescent="0.3"/>
  </sheetData>
  <mergeCells count="1">
    <mergeCell ref="A4:C14"/>
  </mergeCells>
  <pageMargins left="0.7" right="0.7" top="0.75" bottom="0.75" header="0.3" footer="0.3"/>
  <headerFooter>
    <oddHeader>&amp;C&amp;"Arial"&amp;10&amp;K363F7C OFFICIAL&amp;1#_x000D_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4A772-5276-469B-A8F9-76C0953B3DA0}">
  <sheetPr>
    <pageSetUpPr fitToPage="1"/>
  </sheetPr>
  <dimension ref="A1:U68"/>
  <sheetViews>
    <sheetView showGridLines="0" view="pageBreakPreview" zoomScale="90" zoomScaleNormal="100" zoomScaleSheetLayoutView="90" workbookViewId="0">
      <selection activeCell="N1" sqref="N1"/>
    </sheetView>
  </sheetViews>
  <sheetFormatPr defaultColWidth="9.1796875" defaultRowHeight="14" x14ac:dyDescent="0.3"/>
  <cols>
    <col min="1" max="1" width="30" style="46" customWidth="1"/>
    <col min="2" max="2" width="38.26953125" style="46" customWidth="1"/>
    <col min="3" max="3" width="19.1796875" style="52" hidden="1" customWidth="1"/>
    <col min="4" max="4" width="16.26953125" style="46" hidden="1" customWidth="1"/>
    <col min="5" max="5" width="13.26953125" style="46" hidden="1" customWidth="1"/>
    <col min="6" max="7" width="13.54296875" style="46" hidden="1" customWidth="1"/>
    <col min="8" max="8" width="18.54296875" style="53" hidden="1" customWidth="1"/>
    <col min="9" max="9" width="27.81640625" style="54" customWidth="1"/>
    <col min="10" max="10" width="69.7265625" style="55" customWidth="1"/>
    <col min="11" max="16384" width="9.1796875" style="46"/>
  </cols>
  <sheetData>
    <row r="1" spans="1:10" ht="20" x14ac:dyDescent="0.4">
      <c r="A1" s="334" t="s">
        <v>454</v>
      </c>
      <c r="B1" s="305"/>
      <c r="C1" s="306"/>
      <c r="D1" s="305"/>
      <c r="E1" s="305"/>
      <c r="F1" s="305"/>
      <c r="G1" s="305"/>
      <c r="H1" s="307"/>
      <c r="I1" s="308"/>
      <c r="J1" s="328"/>
    </row>
    <row r="2" spans="1:10" x14ac:dyDescent="0.3">
      <c r="A2" s="309"/>
      <c r="J2" s="96"/>
    </row>
    <row r="3" spans="1:10" ht="21.65" customHeight="1" x14ac:dyDescent="0.3">
      <c r="A3" s="309"/>
      <c r="J3" s="96"/>
    </row>
    <row r="4" spans="1:10" s="48" customFormat="1" x14ac:dyDescent="0.35">
      <c r="A4" s="310"/>
      <c r="C4" s="295"/>
      <c r="H4" s="57"/>
      <c r="I4" s="58"/>
      <c r="J4" s="97"/>
    </row>
    <row r="5" spans="1:10" s="95" customFormat="1" ht="45.75" customHeight="1" thickBot="1" x14ac:dyDescent="0.4">
      <c r="A5" s="311" t="s">
        <v>455</v>
      </c>
      <c r="B5" s="93" t="s">
        <v>456</v>
      </c>
      <c r="C5" s="93" t="s">
        <v>0</v>
      </c>
      <c r="D5" s="93" t="s">
        <v>1</v>
      </c>
      <c r="E5" s="93" t="s">
        <v>14</v>
      </c>
      <c r="F5" s="93" t="s">
        <v>2</v>
      </c>
      <c r="G5" s="93" t="s">
        <v>29</v>
      </c>
      <c r="H5" s="94" t="s">
        <v>15</v>
      </c>
      <c r="I5" s="296" t="s">
        <v>257</v>
      </c>
      <c r="J5" s="98" t="s">
        <v>457</v>
      </c>
    </row>
    <row r="6" spans="1:10" s="48" customFormat="1" ht="47.25" customHeight="1" thickBot="1" x14ac:dyDescent="0.4">
      <c r="A6" s="312" t="s">
        <v>3</v>
      </c>
      <c r="B6" s="60" t="s">
        <v>598</v>
      </c>
      <c r="C6" s="61"/>
      <c r="D6" s="60"/>
      <c r="E6" s="62"/>
      <c r="F6" s="63"/>
      <c r="G6" s="63"/>
      <c r="H6" s="62"/>
      <c r="I6" s="86"/>
      <c r="J6" s="99" t="s">
        <v>320</v>
      </c>
    </row>
    <row r="7" spans="1:10" s="48" customFormat="1" ht="66.75" customHeight="1" thickBot="1" x14ac:dyDescent="0.4">
      <c r="A7" s="312"/>
      <c r="B7" s="60" t="s">
        <v>16</v>
      </c>
      <c r="C7" s="61"/>
      <c r="D7" s="60"/>
      <c r="E7" s="62"/>
      <c r="F7" s="63"/>
      <c r="G7" s="63"/>
      <c r="H7" s="62"/>
      <c r="I7" s="105" t="s">
        <v>325</v>
      </c>
      <c r="J7" s="99" t="s">
        <v>493</v>
      </c>
    </row>
    <row r="8" spans="1:10" s="48" customFormat="1" ht="29.15" customHeight="1" x14ac:dyDescent="0.35">
      <c r="A8" s="342"/>
      <c r="B8" s="344" t="s">
        <v>35</v>
      </c>
      <c r="C8" s="344"/>
      <c r="D8" s="344"/>
      <c r="E8" s="344"/>
      <c r="F8" s="344"/>
      <c r="G8" s="344"/>
      <c r="H8" s="344"/>
      <c r="I8" s="346" t="s">
        <v>258</v>
      </c>
      <c r="J8" s="339" t="s">
        <v>494</v>
      </c>
    </row>
    <row r="9" spans="1:10" s="48" customFormat="1" ht="45.65" customHeight="1" thickBot="1" x14ac:dyDescent="0.4">
      <c r="A9" s="343"/>
      <c r="B9" s="345"/>
      <c r="C9" s="345"/>
      <c r="D9" s="345"/>
      <c r="E9" s="345"/>
      <c r="F9" s="345"/>
      <c r="G9" s="345"/>
      <c r="H9" s="345"/>
      <c r="I9" s="347"/>
      <c r="J9" s="341"/>
    </row>
    <row r="10" spans="1:10" s="48" customFormat="1" ht="28.5" thickBot="1" x14ac:dyDescent="0.4">
      <c r="A10" s="312"/>
      <c r="B10" s="60" t="s">
        <v>17</v>
      </c>
      <c r="C10" s="61"/>
      <c r="D10" s="60"/>
      <c r="E10" s="64"/>
      <c r="F10" s="63"/>
      <c r="G10" s="63"/>
      <c r="H10" s="62"/>
      <c r="I10" s="104"/>
      <c r="J10" s="99" t="s">
        <v>495</v>
      </c>
    </row>
    <row r="11" spans="1:10" s="48" customFormat="1" ht="58.5" customHeight="1" thickBot="1" x14ac:dyDescent="0.4">
      <c r="A11" s="313"/>
      <c r="B11" s="348" t="s">
        <v>458</v>
      </c>
      <c r="C11" s="61"/>
      <c r="D11" s="60"/>
      <c r="E11" s="65"/>
      <c r="F11" s="63"/>
      <c r="G11" s="63"/>
      <c r="H11" s="62"/>
      <c r="I11" s="291" t="s">
        <v>327</v>
      </c>
      <c r="J11" s="339" t="s">
        <v>496</v>
      </c>
    </row>
    <row r="12" spans="1:10" s="48" customFormat="1" ht="44.15" customHeight="1" thickBot="1" x14ac:dyDescent="0.4">
      <c r="A12" s="342"/>
      <c r="B12" s="349"/>
      <c r="C12" s="61"/>
      <c r="D12" s="60"/>
      <c r="E12" s="66"/>
      <c r="F12" s="63"/>
      <c r="G12" s="63"/>
      <c r="H12" s="62"/>
      <c r="I12" s="105" t="s">
        <v>300</v>
      </c>
      <c r="J12" s="340"/>
    </row>
    <row r="13" spans="1:10" s="48" customFormat="1" ht="42.5" thickBot="1" x14ac:dyDescent="0.4">
      <c r="A13" s="343"/>
      <c r="B13" s="349"/>
      <c r="C13" s="61"/>
      <c r="D13" s="60"/>
      <c r="E13" s="66"/>
      <c r="F13" s="63"/>
      <c r="G13" s="63"/>
      <c r="H13" s="62"/>
      <c r="I13" s="292" t="s">
        <v>482</v>
      </c>
      <c r="J13" s="340"/>
    </row>
    <row r="14" spans="1:10" s="48" customFormat="1" ht="28.5" thickBot="1" x14ac:dyDescent="0.4">
      <c r="A14" s="312"/>
      <c r="B14" s="350"/>
      <c r="C14" s="61"/>
      <c r="D14" s="60"/>
      <c r="E14" s="66"/>
      <c r="F14" s="63"/>
      <c r="G14" s="63"/>
      <c r="H14" s="62"/>
      <c r="I14" s="105" t="s">
        <v>483</v>
      </c>
      <c r="J14" s="341"/>
    </row>
    <row r="15" spans="1:10" s="48" customFormat="1" ht="98.5" thickBot="1" x14ac:dyDescent="0.4">
      <c r="A15" s="312"/>
      <c r="B15" s="60" t="s">
        <v>18</v>
      </c>
      <c r="C15" s="61"/>
      <c r="D15" s="60"/>
      <c r="E15" s="62"/>
      <c r="F15" s="63"/>
      <c r="G15" s="63"/>
      <c r="H15" s="62"/>
      <c r="I15" s="105" t="s">
        <v>256</v>
      </c>
      <c r="J15" s="99" t="s">
        <v>497</v>
      </c>
    </row>
    <row r="16" spans="1:10" s="48" customFormat="1" ht="58.5" customHeight="1" thickBot="1" x14ac:dyDescent="0.4">
      <c r="A16" s="353"/>
      <c r="B16" s="351" t="s">
        <v>459</v>
      </c>
      <c r="C16" s="61"/>
      <c r="D16" s="60"/>
      <c r="E16" s="62"/>
      <c r="F16" s="63"/>
      <c r="G16" s="63"/>
      <c r="H16" s="62"/>
      <c r="I16" s="292" t="s">
        <v>484</v>
      </c>
      <c r="J16" s="339" t="s">
        <v>498</v>
      </c>
    </row>
    <row r="17" spans="1:15" s="48" customFormat="1" ht="14.5" thickBot="1" x14ac:dyDescent="0.4">
      <c r="A17" s="354"/>
      <c r="B17" s="352"/>
      <c r="C17" s="61"/>
      <c r="D17" s="60"/>
      <c r="E17" s="62"/>
      <c r="F17" s="63"/>
      <c r="G17" s="63"/>
      <c r="H17" s="62"/>
      <c r="I17" s="292" t="s">
        <v>299</v>
      </c>
      <c r="J17" s="341"/>
    </row>
    <row r="18" spans="1:15" s="48" customFormat="1" ht="70.5" thickBot="1" x14ac:dyDescent="0.4">
      <c r="A18" s="312"/>
      <c r="B18" s="60" t="s">
        <v>460</v>
      </c>
      <c r="C18" s="61"/>
      <c r="D18" s="60"/>
      <c r="E18" s="62"/>
      <c r="F18" s="63"/>
      <c r="G18" s="63"/>
      <c r="H18" s="62"/>
      <c r="I18" s="106"/>
      <c r="J18" s="99" t="s">
        <v>499</v>
      </c>
    </row>
    <row r="19" spans="1:15" s="48" customFormat="1" ht="56.5" thickBot="1" x14ac:dyDescent="0.4">
      <c r="A19" s="314"/>
      <c r="B19" s="60" t="s">
        <v>461</v>
      </c>
      <c r="C19" s="61"/>
      <c r="D19" s="293"/>
      <c r="E19" s="66"/>
      <c r="F19" s="67"/>
      <c r="G19" s="67"/>
      <c r="H19" s="62"/>
      <c r="I19" s="106"/>
      <c r="J19" s="99" t="s">
        <v>500</v>
      </c>
    </row>
    <row r="20" spans="1:15" s="48" customFormat="1" ht="86" thickBot="1" x14ac:dyDescent="0.4">
      <c r="A20" s="314"/>
      <c r="B20" s="293" t="s">
        <v>462</v>
      </c>
      <c r="C20" s="61"/>
      <c r="D20" s="293"/>
      <c r="E20" s="66"/>
      <c r="F20" s="67"/>
      <c r="G20" s="67"/>
      <c r="H20" s="62"/>
      <c r="I20" s="105" t="s">
        <v>485</v>
      </c>
      <c r="J20" s="99" t="s">
        <v>501</v>
      </c>
    </row>
    <row r="21" spans="1:15" s="48" customFormat="1" ht="118.5" customHeight="1" thickBot="1" x14ac:dyDescent="0.4">
      <c r="A21" s="315"/>
      <c r="B21" s="68" t="s">
        <v>463</v>
      </c>
      <c r="C21" s="61"/>
      <c r="D21" s="66"/>
      <c r="E21" s="66"/>
      <c r="F21" s="69"/>
      <c r="G21" s="69"/>
      <c r="H21" s="62"/>
      <c r="I21" s="105" t="s">
        <v>486</v>
      </c>
      <c r="J21" s="339" t="s">
        <v>502</v>
      </c>
      <c r="O21" s="70"/>
    </row>
    <row r="22" spans="1:15" s="48" customFormat="1" ht="42.5" thickBot="1" x14ac:dyDescent="0.4">
      <c r="A22" s="315"/>
      <c r="B22" s="68"/>
      <c r="C22" s="61"/>
      <c r="D22" s="66"/>
      <c r="E22" s="66"/>
      <c r="F22" s="69"/>
      <c r="G22" s="69"/>
      <c r="H22" s="62"/>
      <c r="I22" s="292" t="s">
        <v>487</v>
      </c>
      <c r="J22" s="340"/>
    </row>
    <row r="23" spans="1:15" s="48" customFormat="1" ht="28.5" thickBot="1" x14ac:dyDescent="0.4">
      <c r="A23" s="315"/>
      <c r="B23" s="68"/>
      <c r="C23" s="61"/>
      <c r="D23" s="66"/>
      <c r="E23" s="66"/>
      <c r="F23" s="69"/>
      <c r="G23" s="69"/>
      <c r="H23" s="62"/>
      <c r="I23" s="105" t="s">
        <v>488</v>
      </c>
      <c r="J23" s="340"/>
    </row>
    <row r="24" spans="1:15" s="48" customFormat="1" ht="56.5" thickBot="1" x14ac:dyDescent="0.4">
      <c r="A24" s="315"/>
      <c r="B24" s="68"/>
      <c r="C24" s="61"/>
      <c r="D24" s="66"/>
      <c r="E24" s="66"/>
      <c r="F24" s="69"/>
      <c r="G24" s="69"/>
      <c r="H24" s="62"/>
      <c r="I24" s="105" t="s">
        <v>489</v>
      </c>
      <c r="J24" s="341"/>
    </row>
    <row r="25" spans="1:15" s="48" customFormat="1" ht="56.5" thickBot="1" x14ac:dyDescent="0.4">
      <c r="A25" s="314"/>
      <c r="B25" s="68" t="s">
        <v>599</v>
      </c>
      <c r="C25" s="61"/>
      <c r="D25" s="66"/>
      <c r="E25" s="66"/>
      <c r="F25" s="69"/>
      <c r="G25" s="69"/>
      <c r="H25" s="62"/>
      <c r="I25" s="115" t="s">
        <v>490</v>
      </c>
      <c r="J25" s="99" t="s">
        <v>503</v>
      </c>
    </row>
    <row r="26" spans="1:15" s="48" customFormat="1" ht="84.5" thickBot="1" x14ac:dyDescent="0.4">
      <c r="A26" s="314"/>
      <c r="B26" s="68" t="s">
        <v>464</v>
      </c>
      <c r="C26" s="61"/>
      <c r="D26" s="66"/>
      <c r="E26" s="66"/>
      <c r="F26" s="69"/>
      <c r="G26" s="69"/>
      <c r="H26" s="62"/>
      <c r="I26" s="115" t="s">
        <v>490</v>
      </c>
      <c r="J26" s="99" t="s">
        <v>435</v>
      </c>
    </row>
    <row r="27" spans="1:15" s="48" customFormat="1" ht="84.5" thickBot="1" x14ac:dyDescent="0.4">
      <c r="A27" s="314"/>
      <c r="B27" s="68" t="s">
        <v>465</v>
      </c>
      <c r="C27" s="61"/>
      <c r="D27" s="66"/>
      <c r="E27" s="66"/>
      <c r="F27" s="69"/>
      <c r="G27" s="69"/>
      <c r="H27" s="62"/>
      <c r="I27" s="116"/>
      <c r="J27" s="99" t="s">
        <v>505</v>
      </c>
    </row>
    <row r="28" spans="1:15" s="48" customFormat="1" ht="14.5" thickBot="1" x14ac:dyDescent="0.4">
      <c r="A28" s="315"/>
      <c r="B28" s="71" t="s">
        <v>13</v>
      </c>
      <c r="C28" s="61"/>
      <c r="D28" s="66"/>
      <c r="E28" s="66"/>
      <c r="F28" s="69"/>
      <c r="G28" s="69"/>
      <c r="H28" s="62"/>
      <c r="I28" s="105" t="s">
        <v>354</v>
      </c>
      <c r="J28" s="99" t="s">
        <v>504</v>
      </c>
    </row>
    <row r="29" spans="1:15" s="48" customFormat="1" ht="28.5" thickBot="1" x14ac:dyDescent="0.4">
      <c r="A29" s="316"/>
      <c r="B29" s="73" t="s">
        <v>12</v>
      </c>
      <c r="C29" s="74"/>
      <c r="D29" s="75"/>
      <c r="E29" s="75"/>
      <c r="F29" s="76"/>
      <c r="G29" s="76"/>
      <c r="H29" s="103"/>
      <c r="I29" s="72"/>
      <c r="J29" s="99" t="s">
        <v>504</v>
      </c>
    </row>
    <row r="30" spans="1:15" s="48" customFormat="1" ht="29" thickTop="1" thickBot="1" x14ac:dyDescent="0.4">
      <c r="A30" s="314" t="s">
        <v>605</v>
      </c>
      <c r="B30" s="77" t="s">
        <v>21</v>
      </c>
      <c r="C30" s="78"/>
      <c r="D30" s="293"/>
      <c r="E30" s="66"/>
      <c r="F30" s="67"/>
      <c r="G30" s="67"/>
      <c r="H30" s="66"/>
      <c r="I30" s="79"/>
      <c r="J30" s="99" t="s">
        <v>295</v>
      </c>
    </row>
    <row r="31" spans="1:15" s="48" customFormat="1" ht="42.5" thickBot="1" x14ac:dyDescent="0.4">
      <c r="A31" s="312"/>
      <c r="B31" s="60" t="s">
        <v>466</v>
      </c>
      <c r="C31" s="61"/>
      <c r="D31" s="60"/>
      <c r="E31" s="62"/>
      <c r="F31" s="63"/>
      <c r="G31" s="63"/>
      <c r="H31" s="62"/>
      <c r="I31" s="106"/>
      <c r="J31" s="108" t="s">
        <v>436</v>
      </c>
    </row>
    <row r="32" spans="1:15" s="48" customFormat="1" ht="42.5" thickBot="1" x14ac:dyDescent="0.4">
      <c r="A32" s="317"/>
      <c r="B32" s="73" t="s">
        <v>8</v>
      </c>
      <c r="C32" s="74"/>
      <c r="D32" s="72"/>
      <c r="E32" s="75"/>
      <c r="F32" s="80"/>
      <c r="G32" s="80"/>
      <c r="H32" s="103"/>
      <c r="I32" s="72"/>
      <c r="J32" s="101" t="s">
        <v>504</v>
      </c>
    </row>
    <row r="33" spans="1:10" s="48" customFormat="1" ht="29" thickTop="1" thickBot="1" x14ac:dyDescent="0.4">
      <c r="A33" s="318" t="s">
        <v>606</v>
      </c>
      <c r="B33" s="81" t="s">
        <v>20</v>
      </c>
      <c r="C33" s="82"/>
      <c r="D33" s="83"/>
      <c r="E33" s="83"/>
      <c r="F33" s="84"/>
      <c r="G33" s="84"/>
      <c r="H33" s="83"/>
      <c r="I33" s="117"/>
      <c r="J33" s="109" t="s">
        <v>506</v>
      </c>
    </row>
    <row r="34" spans="1:10" s="48" customFormat="1" ht="14.5" thickBot="1" x14ac:dyDescent="0.4">
      <c r="A34" s="312"/>
      <c r="B34" s="60" t="s">
        <v>467</v>
      </c>
      <c r="C34" s="61"/>
      <c r="D34" s="60"/>
      <c r="E34" s="62"/>
      <c r="F34" s="63"/>
      <c r="G34" s="63"/>
      <c r="H34" s="62"/>
      <c r="I34" s="86"/>
      <c r="J34" s="290" t="s">
        <v>507</v>
      </c>
    </row>
    <row r="35" spans="1:10" s="48" customFormat="1" ht="28.5" thickBot="1" x14ac:dyDescent="0.4">
      <c r="A35" s="316"/>
      <c r="B35" s="85" t="s">
        <v>468</v>
      </c>
      <c r="C35" s="74"/>
      <c r="D35" s="75"/>
      <c r="E35" s="75"/>
      <c r="F35" s="76"/>
      <c r="G35" s="76"/>
      <c r="H35" s="103"/>
      <c r="I35" s="118"/>
      <c r="J35" s="101" t="s">
        <v>504</v>
      </c>
    </row>
    <row r="36" spans="1:10" s="48" customFormat="1" ht="29" thickTop="1" thickBot="1" x14ac:dyDescent="0.4">
      <c r="A36" s="318" t="s">
        <v>607</v>
      </c>
      <c r="B36" s="81" t="s">
        <v>469</v>
      </c>
      <c r="C36" s="82"/>
      <c r="D36" s="83"/>
      <c r="E36" s="83"/>
      <c r="F36" s="84"/>
      <c r="G36" s="84"/>
      <c r="H36" s="83"/>
      <c r="I36" s="107" t="s">
        <v>491</v>
      </c>
      <c r="J36" s="100" t="s">
        <v>296</v>
      </c>
    </row>
    <row r="37" spans="1:10" s="48" customFormat="1" ht="42.5" thickBot="1" x14ac:dyDescent="0.4">
      <c r="A37" s="315"/>
      <c r="B37" s="71" t="s">
        <v>470</v>
      </c>
      <c r="C37" s="61"/>
      <c r="D37" s="66"/>
      <c r="E37" s="66"/>
      <c r="F37" s="69"/>
      <c r="G37" s="69"/>
      <c r="H37" s="62"/>
      <c r="I37" s="86"/>
      <c r="J37" s="110" t="s">
        <v>504</v>
      </c>
    </row>
    <row r="38" spans="1:10" s="48" customFormat="1" ht="56.5" thickBot="1" x14ac:dyDescent="0.4">
      <c r="A38" s="314"/>
      <c r="B38" s="68" t="s">
        <v>471</v>
      </c>
      <c r="C38" s="61"/>
      <c r="D38" s="66"/>
      <c r="E38" s="66"/>
      <c r="F38" s="69"/>
      <c r="G38" s="69"/>
      <c r="H38" s="62"/>
      <c r="I38" s="291" t="s">
        <v>294</v>
      </c>
      <c r="J38" s="99" t="s">
        <v>508</v>
      </c>
    </row>
    <row r="39" spans="1:10" s="48" customFormat="1" ht="70.5" thickBot="1" x14ac:dyDescent="0.4">
      <c r="A39" s="312"/>
      <c r="B39" s="60" t="s">
        <v>472</v>
      </c>
      <c r="C39" s="61"/>
      <c r="D39" s="60"/>
      <c r="E39" s="62"/>
      <c r="F39" s="63"/>
      <c r="G39" s="63"/>
      <c r="H39" s="62"/>
      <c r="I39" s="106"/>
      <c r="J39" s="108" t="s">
        <v>437</v>
      </c>
    </row>
    <row r="40" spans="1:10" s="48" customFormat="1" ht="14.5" thickBot="1" x14ac:dyDescent="0.4">
      <c r="A40" s="314"/>
      <c r="B40" s="293" t="s">
        <v>22</v>
      </c>
      <c r="C40" s="61"/>
      <c r="D40" s="293"/>
      <c r="E40" s="66"/>
      <c r="F40" s="67"/>
      <c r="G40" s="67"/>
      <c r="H40" s="62"/>
      <c r="I40" s="106"/>
      <c r="J40" s="99" t="s">
        <v>504</v>
      </c>
    </row>
    <row r="41" spans="1:10" s="48" customFormat="1" ht="14.5" thickBot="1" x14ac:dyDescent="0.4">
      <c r="A41" s="316"/>
      <c r="B41" s="73" t="s">
        <v>5</v>
      </c>
      <c r="C41" s="74"/>
      <c r="D41" s="75"/>
      <c r="E41" s="75"/>
      <c r="F41" s="76"/>
      <c r="G41" s="76"/>
      <c r="H41" s="103"/>
      <c r="I41" s="118"/>
      <c r="J41" s="101" t="s">
        <v>504</v>
      </c>
    </row>
    <row r="42" spans="1:10" s="48" customFormat="1" ht="43" thickTop="1" thickBot="1" x14ac:dyDescent="0.4">
      <c r="A42" s="318" t="s">
        <v>608</v>
      </c>
      <c r="B42" s="81" t="s">
        <v>10</v>
      </c>
      <c r="C42" s="82"/>
      <c r="D42" s="83"/>
      <c r="E42" s="83"/>
      <c r="F42" s="84"/>
      <c r="G42" s="84"/>
      <c r="H42" s="83"/>
      <c r="I42" s="107" t="s">
        <v>355</v>
      </c>
      <c r="J42" s="109" t="s">
        <v>509</v>
      </c>
    </row>
    <row r="43" spans="1:10" s="48" customFormat="1" ht="28.5" thickBot="1" x14ac:dyDescent="0.4">
      <c r="A43" s="314"/>
      <c r="B43" s="68" t="s">
        <v>19</v>
      </c>
      <c r="C43" s="61"/>
      <c r="D43" s="66"/>
      <c r="E43" s="66"/>
      <c r="F43" s="69"/>
      <c r="G43" s="69"/>
      <c r="H43" s="62"/>
      <c r="I43" s="79"/>
      <c r="J43" s="290" t="s">
        <v>319</v>
      </c>
    </row>
    <row r="44" spans="1:10" s="48" customFormat="1" ht="28.5" thickBot="1" x14ac:dyDescent="0.4">
      <c r="A44" s="312"/>
      <c r="B44" s="60" t="s">
        <v>473</v>
      </c>
      <c r="C44" s="61"/>
      <c r="D44" s="60"/>
      <c r="E44" s="62"/>
      <c r="F44" s="63"/>
      <c r="G44" s="63"/>
      <c r="H44" s="62"/>
      <c r="I44" s="105" t="s">
        <v>492</v>
      </c>
      <c r="J44" s="99" t="s">
        <v>510</v>
      </c>
    </row>
    <row r="45" spans="1:10" s="48" customFormat="1" ht="56.5" thickBot="1" x14ac:dyDescent="0.4">
      <c r="A45" s="315"/>
      <c r="B45" s="68" t="s">
        <v>9</v>
      </c>
      <c r="C45" s="61"/>
      <c r="D45" s="66"/>
      <c r="E45" s="66"/>
      <c r="F45" s="69"/>
      <c r="G45" s="69"/>
      <c r="H45" s="62"/>
      <c r="I45" s="106"/>
      <c r="J45" s="99" t="s">
        <v>511</v>
      </c>
    </row>
    <row r="46" spans="1:10" s="48" customFormat="1" ht="28.5" thickBot="1" x14ac:dyDescent="0.4">
      <c r="A46" s="315"/>
      <c r="B46" s="71" t="s">
        <v>474</v>
      </c>
      <c r="C46" s="61"/>
      <c r="D46" s="66"/>
      <c r="E46" s="66"/>
      <c r="F46" s="69"/>
      <c r="G46" s="69"/>
      <c r="H46" s="62"/>
      <c r="I46" s="119"/>
      <c r="J46" s="99" t="s">
        <v>504</v>
      </c>
    </row>
    <row r="47" spans="1:10" s="48" customFormat="1" ht="28.5" thickBot="1" x14ac:dyDescent="0.4">
      <c r="A47" s="315"/>
      <c r="B47" s="68" t="s">
        <v>6</v>
      </c>
      <c r="C47" s="61"/>
      <c r="D47" s="66"/>
      <c r="E47" s="66"/>
      <c r="F47" s="69"/>
      <c r="G47" s="69"/>
      <c r="H47" s="62"/>
      <c r="I47" s="106"/>
      <c r="J47" s="99" t="s">
        <v>504</v>
      </c>
    </row>
    <row r="48" spans="1:10" s="48" customFormat="1" ht="112.5" thickBot="1" x14ac:dyDescent="0.4">
      <c r="A48" s="315"/>
      <c r="B48" s="68" t="s">
        <v>475</v>
      </c>
      <c r="C48" s="61"/>
      <c r="D48" s="66"/>
      <c r="E48" s="66"/>
      <c r="F48" s="69"/>
      <c r="G48" s="69"/>
      <c r="H48" s="62"/>
      <c r="I48" s="291" t="s">
        <v>311</v>
      </c>
      <c r="J48" s="99" t="s">
        <v>512</v>
      </c>
    </row>
    <row r="49" spans="1:21" s="48" customFormat="1" ht="14.5" thickBot="1" x14ac:dyDescent="0.4">
      <c r="A49" s="316"/>
      <c r="B49" s="85" t="s">
        <v>476</v>
      </c>
      <c r="C49" s="74"/>
      <c r="D49" s="75"/>
      <c r="E49" s="75"/>
      <c r="F49" s="76"/>
      <c r="G49" s="76"/>
      <c r="H49" s="103"/>
      <c r="I49" s="118"/>
      <c r="J49" s="101" t="s">
        <v>504</v>
      </c>
    </row>
    <row r="50" spans="1:21" s="48" customFormat="1" ht="29" thickTop="1" thickBot="1" x14ac:dyDescent="0.4">
      <c r="A50" s="318" t="s">
        <v>609</v>
      </c>
      <c r="B50" s="77" t="s">
        <v>477</v>
      </c>
      <c r="C50" s="82"/>
      <c r="D50" s="83"/>
      <c r="E50" s="83"/>
      <c r="F50" s="84"/>
      <c r="G50" s="84"/>
      <c r="H50" s="83"/>
      <c r="I50" s="117"/>
      <c r="J50" s="100" t="s">
        <v>504</v>
      </c>
    </row>
    <row r="51" spans="1:21" s="48" customFormat="1" ht="14.5" thickBot="1" x14ac:dyDescent="0.4">
      <c r="A51" s="314"/>
      <c r="B51" s="71" t="s">
        <v>478</v>
      </c>
      <c r="C51" s="61"/>
      <c r="D51" s="66"/>
      <c r="E51" s="66"/>
      <c r="F51" s="69"/>
      <c r="G51" s="69"/>
      <c r="H51" s="62"/>
      <c r="I51" s="105" t="s">
        <v>317</v>
      </c>
      <c r="J51" s="99" t="s">
        <v>504</v>
      </c>
    </row>
    <row r="52" spans="1:21" s="48" customFormat="1" ht="56.5" thickBot="1" x14ac:dyDescent="0.4">
      <c r="A52" s="314"/>
      <c r="B52" s="68" t="s">
        <v>479</v>
      </c>
      <c r="C52" s="61"/>
      <c r="D52" s="66"/>
      <c r="E52" s="66"/>
      <c r="F52" s="69"/>
      <c r="G52" s="69"/>
      <c r="H52" s="62"/>
      <c r="I52" s="106"/>
      <c r="J52" s="99" t="s">
        <v>513</v>
      </c>
    </row>
    <row r="53" spans="1:21" s="48" customFormat="1" ht="70.5" thickBot="1" x14ac:dyDescent="0.4">
      <c r="A53" s="315"/>
      <c r="B53" s="71" t="s">
        <v>480</v>
      </c>
      <c r="C53" s="61"/>
      <c r="D53" s="66"/>
      <c r="E53" s="66"/>
      <c r="F53" s="69"/>
      <c r="G53" s="69"/>
      <c r="H53" s="62"/>
      <c r="I53" s="106"/>
      <c r="J53" s="111" t="s">
        <v>438</v>
      </c>
      <c r="U53" s="70"/>
    </row>
    <row r="54" spans="1:21" s="48" customFormat="1" ht="42.5" thickBot="1" x14ac:dyDescent="0.4">
      <c r="A54" s="315"/>
      <c r="B54" s="68" t="s">
        <v>318</v>
      </c>
      <c r="C54" s="61"/>
      <c r="D54" s="66"/>
      <c r="E54" s="66"/>
      <c r="F54" s="69"/>
      <c r="G54" s="69"/>
      <c r="H54" s="62"/>
      <c r="I54" s="119"/>
      <c r="J54" s="111" t="s">
        <v>321</v>
      </c>
    </row>
    <row r="55" spans="1:21" s="48" customFormat="1" ht="28.5" thickBot="1" x14ac:dyDescent="0.4">
      <c r="A55" s="316"/>
      <c r="B55" s="85" t="s">
        <v>34</v>
      </c>
      <c r="C55" s="74"/>
      <c r="D55" s="75"/>
      <c r="E55" s="75"/>
      <c r="F55" s="76"/>
      <c r="G55" s="76"/>
      <c r="H55" s="103"/>
      <c r="I55" s="118"/>
      <c r="J55" s="112" t="s">
        <v>514</v>
      </c>
    </row>
    <row r="56" spans="1:21" s="48" customFormat="1" ht="15" thickTop="1" thickBot="1" x14ac:dyDescent="0.4">
      <c r="A56" s="319" t="s">
        <v>7</v>
      </c>
      <c r="B56" s="81" t="s">
        <v>11</v>
      </c>
      <c r="C56" s="82"/>
      <c r="D56" s="83"/>
      <c r="E56" s="83"/>
      <c r="F56" s="84"/>
      <c r="G56" s="84"/>
      <c r="H56" s="83"/>
      <c r="I56" s="120"/>
      <c r="J56" s="102" t="s">
        <v>504</v>
      </c>
    </row>
    <row r="57" spans="1:21" ht="28.5" thickBot="1" x14ac:dyDescent="0.35">
      <c r="A57" s="320"/>
      <c r="B57" s="85" t="s">
        <v>481</v>
      </c>
      <c r="C57" s="74"/>
      <c r="D57" s="75"/>
      <c r="E57" s="75"/>
      <c r="F57" s="76"/>
      <c r="G57" s="76"/>
      <c r="H57" s="103"/>
      <c r="I57" s="121"/>
      <c r="J57" s="113" t="s">
        <v>504</v>
      </c>
    </row>
    <row r="58" spans="1:21" ht="29" thickTop="1" thickBot="1" x14ac:dyDescent="0.35">
      <c r="A58" s="321" t="s">
        <v>127</v>
      </c>
      <c r="B58" s="87" t="s">
        <v>4</v>
      </c>
      <c r="C58" s="88"/>
      <c r="D58" s="89"/>
      <c r="E58" s="89"/>
      <c r="F58" s="90"/>
      <c r="G58" s="90"/>
      <c r="H58" s="89"/>
      <c r="I58" s="122"/>
      <c r="J58" s="114" t="s">
        <v>504</v>
      </c>
    </row>
    <row r="59" spans="1:21" ht="15" thickTop="1" thickBot="1" x14ac:dyDescent="0.35">
      <c r="A59" s="322"/>
      <c r="B59" s="48"/>
      <c r="C59" s="295"/>
      <c r="D59" s="48"/>
      <c r="E59" s="48"/>
      <c r="F59" s="48"/>
      <c r="G59" s="48"/>
      <c r="H59" s="57"/>
      <c r="J59" s="96"/>
    </row>
    <row r="60" spans="1:21" x14ac:dyDescent="0.3">
      <c r="A60" s="323"/>
      <c r="B60" s="48"/>
      <c r="C60" s="295"/>
      <c r="D60" s="48"/>
      <c r="E60" s="48"/>
      <c r="F60" s="48"/>
      <c r="G60" s="48"/>
      <c r="H60" s="57"/>
      <c r="J60" s="96"/>
    </row>
    <row r="61" spans="1:21" x14ac:dyDescent="0.3">
      <c r="A61" s="323"/>
      <c r="B61" s="48"/>
      <c r="C61" s="295"/>
      <c r="D61" s="48"/>
      <c r="E61" s="48"/>
      <c r="F61" s="48"/>
      <c r="G61" s="48"/>
      <c r="H61" s="57"/>
      <c r="J61" s="96"/>
    </row>
    <row r="62" spans="1:21" x14ac:dyDescent="0.3">
      <c r="A62" s="310" t="s">
        <v>23</v>
      </c>
      <c r="C62" s="54"/>
      <c r="F62" s="48"/>
      <c r="G62" s="48"/>
      <c r="H62" s="57"/>
      <c r="J62" s="96"/>
    </row>
    <row r="63" spans="1:21" ht="14.5" thickBot="1" x14ac:dyDescent="0.35">
      <c r="A63" s="324" t="s">
        <v>24</v>
      </c>
      <c r="B63" s="2" t="s">
        <v>25</v>
      </c>
      <c r="C63" s="2" t="s">
        <v>26</v>
      </c>
      <c r="D63" s="2" t="s">
        <v>27</v>
      </c>
      <c r="E63" s="2" t="s">
        <v>28</v>
      </c>
      <c r="F63" s="48"/>
      <c r="G63" s="48"/>
      <c r="H63" s="57"/>
      <c r="J63" s="96"/>
    </row>
    <row r="64" spans="1:21" ht="14.5" thickBot="1" x14ac:dyDescent="0.35">
      <c r="A64" s="325"/>
      <c r="B64" s="3"/>
      <c r="C64" s="4"/>
      <c r="D64" s="91"/>
      <c r="E64" s="5"/>
      <c r="F64" s="48"/>
      <c r="G64" s="48"/>
      <c r="H64" s="57"/>
      <c r="J64" s="96"/>
    </row>
    <row r="65" spans="1:10" ht="14.5" thickBot="1" x14ac:dyDescent="0.35">
      <c r="A65" s="325"/>
      <c r="B65" s="3"/>
      <c r="C65" s="4"/>
      <c r="D65" s="91"/>
      <c r="E65" s="5"/>
      <c r="F65" s="48"/>
      <c r="G65" s="48"/>
      <c r="H65" s="57"/>
      <c r="J65" s="96"/>
    </row>
    <row r="66" spans="1:10" ht="14.5" thickBot="1" x14ac:dyDescent="0.35">
      <c r="A66" s="326"/>
      <c r="B66" s="297"/>
      <c r="C66" s="65"/>
      <c r="D66" s="297"/>
      <c r="E66" s="92"/>
      <c r="F66" s="48"/>
      <c r="G66" s="48"/>
      <c r="H66" s="57"/>
      <c r="J66" s="96"/>
    </row>
    <row r="67" spans="1:10" x14ac:dyDescent="0.3">
      <c r="A67" s="327"/>
      <c r="B67" s="298"/>
      <c r="C67" s="299"/>
      <c r="D67" s="298"/>
      <c r="E67" s="300"/>
      <c r="F67" s="301"/>
      <c r="G67" s="301"/>
      <c r="H67" s="302"/>
      <c r="I67" s="303"/>
      <c r="J67" s="304"/>
    </row>
    <row r="68" spans="1:10" x14ac:dyDescent="0.3">
      <c r="A68" s="56"/>
      <c r="H68" s="46"/>
    </row>
  </sheetData>
  <mergeCells count="11">
    <mergeCell ref="J21:J24"/>
    <mergeCell ref="A8:A9"/>
    <mergeCell ref="A12:A13"/>
    <mergeCell ref="J8:J9"/>
    <mergeCell ref="B8:H9"/>
    <mergeCell ref="I8:I9"/>
    <mergeCell ref="B11:B14"/>
    <mergeCell ref="J11:J14"/>
    <mergeCell ref="B16:B17"/>
    <mergeCell ref="J16:J17"/>
    <mergeCell ref="A16:A17"/>
  </mergeCells>
  <phoneticPr fontId="8" type="noConversion"/>
  <hyperlinks>
    <hyperlink ref="I20" r:id="rId1" display="Fact Sheet on Perparing position papers for accounting matters and valaution" xr:uid="{5EC7DB77-39FA-4509-9640-0C4E2CD2ADB2}"/>
    <hyperlink ref="I15" location="'Example Mapped Chart'!A1" display="Example: Mapping chart " xr:uid="{3FD3A24A-D519-433C-A565-92451A68FDFE}"/>
    <hyperlink ref="I26" location="'Variance Analysis'!A1" display="Variance Analysis" xr:uid="{36022196-0E6D-4729-9136-5228E1BF50D9}"/>
    <hyperlink ref="I25" location="'Variance Analysis'!A1" display="Variance Analysis" xr:uid="{4DD1428D-60EC-4821-ABF9-2A6C657691E3}"/>
    <hyperlink ref="I36" location="'Aged Debtors'!A1" display="Aged Debtors analysis" xr:uid="{7F0C4169-5F05-494A-8D47-0C9B34AD026D}"/>
    <hyperlink ref="I38" r:id="rId2" xr:uid="{C7861515-6A75-4915-A13E-E08191BCA245}"/>
    <hyperlink ref="I17" r:id="rId3" xr:uid="{8168B506-79B8-4E74-A4F1-49C78217E318}"/>
    <hyperlink ref="I14" r:id="rId4" display="QAO risk management maturity model" xr:uid="{5F516E3B-40F5-417A-BCE5-AA75927AEF38}"/>
    <hyperlink ref="I12" r:id="rId5" xr:uid="{4FE12B0C-CDE7-44CE-8A7B-FD98B5A34FAB}"/>
    <hyperlink ref="I13" r:id="rId6" display="Risk Management Framework template Hospital Foundations  (Issued by Qld Health)" xr:uid="{0ED1AF42-33E3-4B1B-B1A7-7D1D6F21ACB3}"/>
    <hyperlink ref="I22" r:id="rId7" display="Understanding general purpose financial statements" xr:uid="{4E2AEF30-6107-42D7-81DF-80E90B835C6A}"/>
    <hyperlink ref="I21" r:id="rId8" display="Future Bay Regional Health Foundation (Tier 2)  example financial statements  Queensland Treasury" xr:uid="{B76BF2A8-39B0-489A-8F54-2244011DDE73}"/>
    <hyperlink ref="I48" location="'Example Contract Register'!A1" display="Example contract register " xr:uid="{E2DFF70B-173E-4FFF-BD4E-47ABDC2873E6}"/>
    <hyperlink ref="I51" location="'Example Asset register'!A1" display="Sample asset register" xr:uid="{9F643016-F5FF-4E5B-B529-8570DD3FA4DF}"/>
    <hyperlink ref="I23" r:id="rId9" display="Focused financial reporting (QAO Blog)" xr:uid="{B57D137C-C42D-47F8-B79A-0FAD641E93DB}"/>
    <hyperlink ref="I24" r:id="rId10" display="Assessing financial statement preparation for state government entities 2019" xr:uid="{BF379949-D14A-4B01-9D15-8294ED65C305}"/>
    <hyperlink ref="I8" r:id="rId11" display="Financial Financial Accountability Handbook" xr:uid="{8A41B12D-08E3-41FA-A903-A6C018C60931}"/>
    <hyperlink ref="I7" r:id="rId12" location="'Example Organisational Chart'!A1" xr:uid="{E831A474-8BA6-4C68-97CC-CCA6238B7D6A}"/>
    <hyperlink ref="I11" location="'Example risk register'!A1" display="Example risk register " xr:uid="{73617964-322C-40F2-AF37-63D3E36F5FF4}"/>
    <hyperlink ref="I16" location="'Declare of interest'!A1" display="Example - Declaration of interest form" xr:uid="{AC9A9691-85A8-46CA-BBE4-5D054E27A525}"/>
    <hyperlink ref="I28" location="'Declare of interest'!A1" display="Declaration of interest form" xr:uid="{4968896A-3CCE-4687-A4E5-97931930FABF}"/>
    <hyperlink ref="I42" location="'Example leasing schedule'!A1" display="Example leasing schedule" xr:uid="{9ACBCCAD-E49C-4E00-AAB6-2AF0E5888EF3}"/>
    <hyperlink ref="I44" location="'Example Corporate Card Register'!A1" display="Example Corporate Card Register" xr:uid="{A0F720C1-786A-4942-8EB1-1D96955E058E}"/>
  </hyperlinks>
  <pageMargins left="0.15748031496062992" right="0.15748031496062992" top="0.31496062992125984" bottom="0.31496062992125984" header="0.31496062992125984" footer="0.31496062992125984"/>
  <pageSetup paperSize="9" scale="29" orientation="portrait" r:id="rId13"/>
  <headerFooter>
    <oddHeader>&amp;C&amp;"Arial"&amp;10&amp;K363F7C OFFICIAL&amp;1#_x000D_</oddHeader>
  </headerFooter>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32D3D-8325-40AF-A443-A07E37E76D66}">
  <dimension ref="A1:E11"/>
  <sheetViews>
    <sheetView showGridLines="0" workbookViewId="0">
      <selection activeCell="D23" sqref="D23"/>
    </sheetView>
  </sheetViews>
  <sheetFormatPr defaultColWidth="9.1796875" defaultRowHeight="14" x14ac:dyDescent="0.3"/>
  <cols>
    <col min="1" max="1" width="9.1796875" style="46"/>
    <col min="2" max="2" width="30.1796875" style="46" customWidth="1"/>
    <col min="3" max="3" width="26.1796875" style="46" customWidth="1"/>
    <col min="4" max="4" width="50.453125" style="46" customWidth="1"/>
    <col min="5" max="5" width="40.1796875" style="46" customWidth="1"/>
    <col min="6" max="16384" width="9.1796875" style="46"/>
  </cols>
  <sheetData>
    <row r="1" spans="1:5" ht="20" x14ac:dyDescent="0.4">
      <c r="A1" s="335" t="s">
        <v>454</v>
      </c>
      <c r="B1" s="54"/>
      <c r="C1" s="54"/>
      <c r="E1" s="123"/>
    </row>
    <row r="2" spans="1:5" x14ac:dyDescent="0.3">
      <c r="A2" s="1"/>
      <c r="B2" s="54"/>
      <c r="C2" s="54"/>
      <c r="E2" s="123"/>
    </row>
    <row r="3" spans="1:5" x14ac:dyDescent="0.3">
      <c r="A3" s="1"/>
      <c r="B3" s="54"/>
      <c r="C3" s="54"/>
      <c r="E3" s="123"/>
    </row>
    <row r="4" spans="1:5" x14ac:dyDescent="0.3">
      <c r="A4" s="56"/>
      <c r="B4" s="58"/>
      <c r="C4" s="58"/>
      <c r="D4" s="48"/>
      <c r="E4" s="124"/>
    </row>
    <row r="5" spans="1:5" s="127" customFormat="1" ht="25.5" customHeight="1" thickBot="1" x14ac:dyDescent="0.4">
      <c r="A5" s="126"/>
      <c r="B5" s="93" t="s">
        <v>30</v>
      </c>
      <c r="C5" s="93" t="s">
        <v>31</v>
      </c>
      <c r="D5" s="93" t="s">
        <v>32</v>
      </c>
      <c r="E5" s="93" t="s">
        <v>33</v>
      </c>
    </row>
    <row r="6" spans="1:5" ht="14.5" thickBot="1" x14ac:dyDescent="0.35">
      <c r="A6" s="329">
        <v>1</v>
      </c>
      <c r="B6" s="59"/>
      <c r="C6" s="125"/>
      <c r="D6" s="63"/>
      <c r="E6" s="62"/>
    </row>
    <row r="7" spans="1:5" ht="14.5" thickBot="1" x14ac:dyDescent="0.35">
      <c r="A7" s="329">
        <v>2</v>
      </c>
      <c r="B7" s="59"/>
      <c r="C7" s="62"/>
      <c r="D7" s="63"/>
      <c r="E7" s="62"/>
    </row>
    <row r="8" spans="1:5" ht="14.5" thickBot="1" x14ac:dyDescent="0.35">
      <c r="A8" s="329">
        <v>3</v>
      </c>
      <c r="B8" s="294"/>
      <c r="C8" s="62"/>
      <c r="D8" s="68"/>
      <c r="E8" s="62"/>
    </row>
    <row r="9" spans="1:5" ht="14.5" thickBot="1" x14ac:dyDescent="0.35">
      <c r="A9" s="329">
        <v>4</v>
      </c>
      <c r="B9" s="294"/>
      <c r="C9" s="62"/>
      <c r="D9" s="68"/>
      <c r="E9" s="62"/>
    </row>
    <row r="10" spans="1:5" ht="14.5" thickBot="1" x14ac:dyDescent="0.35">
      <c r="A10" s="329">
        <v>5</v>
      </c>
      <c r="B10" s="294"/>
      <c r="C10" s="62"/>
      <c r="D10" s="293"/>
      <c r="E10" s="62"/>
    </row>
    <row r="11" spans="1:5" ht="14.5" thickBot="1" x14ac:dyDescent="0.35">
      <c r="A11" s="329">
        <v>6</v>
      </c>
      <c r="B11" s="294"/>
      <c r="C11" s="62"/>
      <c r="D11" s="293"/>
      <c r="E11" s="62"/>
    </row>
  </sheetData>
  <pageMargins left="0.7" right="0.7" top="0.75" bottom="0.75" header="0.3" footer="0.3"/>
  <pageSetup paperSize="9" orientation="portrait" r:id="rId1"/>
  <headerFooter>
    <oddHeader>&amp;C&amp;"Arial"&amp;10&amp;K363F7C OFFICIAL&amp;1#_x000D_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200AF-C57C-4E67-AF89-16D59D57844C}">
  <dimension ref="B1:G18"/>
  <sheetViews>
    <sheetView workbookViewId="0">
      <selection activeCell="N24" sqref="N24"/>
    </sheetView>
  </sheetViews>
  <sheetFormatPr defaultColWidth="9.1796875" defaultRowHeight="14" x14ac:dyDescent="0.3"/>
  <cols>
    <col min="1" max="8" width="9.1796875" style="45"/>
    <col min="9" max="9" width="13.54296875" style="45" customWidth="1"/>
    <col min="10" max="16384" width="9.1796875" style="45"/>
  </cols>
  <sheetData>
    <row r="1" spans="6:7" ht="20" x14ac:dyDescent="0.4">
      <c r="F1" s="330" t="s">
        <v>322</v>
      </c>
    </row>
    <row r="2" spans="6:7" x14ac:dyDescent="0.3">
      <c r="G2" s="45" t="s">
        <v>323</v>
      </c>
    </row>
    <row r="18" spans="2:2" x14ac:dyDescent="0.3">
      <c r="B18" s="45" t="s">
        <v>324</v>
      </c>
    </row>
  </sheetData>
  <pageMargins left="0.7" right="0.7" top="0.75" bottom="0.75" header="0.3" footer="0.3"/>
  <headerFooter>
    <oddHeader>&amp;C&amp;"Arial"&amp;10&amp;K363F7C OFFICIAL&amp;1#_x000D_</oddHead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62F88-7233-4259-A7BA-15084B10C953}">
  <dimension ref="A1:C139"/>
  <sheetViews>
    <sheetView workbookViewId="0"/>
  </sheetViews>
  <sheetFormatPr defaultColWidth="9.1796875" defaultRowHeight="14" x14ac:dyDescent="0.3"/>
  <cols>
    <col min="1" max="1" width="129.26953125" style="46" customWidth="1"/>
    <col min="2" max="2" width="124.7265625" style="46" customWidth="1"/>
    <col min="3" max="3" width="112.81640625" style="45" customWidth="1"/>
    <col min="4" max="16384" width="9.1796875" style="46"/>
  </cols>
  <sheetData>
    <row r="1" spans="1:3" ht="20" x14ac:dyDescent="0.4">
      <c r="A1" s="330" t="s">
        <v>326</v>
      </c>
      <c r="B1" s="45"/>
    </row>
    <row r="2" spans="1:3" x14ac:dyDescent="0.3">
      <c r="A2" s="45"/>
      <c r="B2" s="45"/>
    </row>
    <row r="3" spans="1:3" ht="72" customHeight="1" x14ac:dyDescent="0.35">
      <c r="A3" s="282" t="s">
        <v>595</v>
      </c>
      <c r="B3" s="282"/>
      <c r="C3" s="282"/>
    </row>
    <row r="4" spans="1:3" x14ac:dyDescent="0.3">
      <c r="A4" s="45"/>
      <c r="B4" s="45"/>
    </row>
    <row r="5" spans="1:3" ht="18" x14ac:dyDescent="0.4">
      <c r="A5" s="333" t="s">
        <v>591</v>
      </c>
      <c r="B5" s="45"/>
    </row>
    <row r="6" spans="1:3" ht="15.5" x14ac:dyDescent="0.35">
      <c r="A6" s="336" t="s">
        <v>584</v>
      </c>
      <c r="B6" s="45"/>
    </row>
    <row r="7" spans="1:3" x14ac:dyDescent="0.3">
      <c r="A7" s="332" t="s">
        <v>585</v>
      </c>
      <c r="B7" s="45"/>
    </row>
    <row r="8" spans="1:3" x14ac:dyDescent="0.3">
      <c r="A8" s="332" t="s">
        <v>586</v>
      </c>
      <c r="B8" s="45"/>
    </row>
    <row r="9" spans="1:3" x14ac:dyDescent="0.3">
      <c r="A9" s="45"/>
      <c r="B9" s="45"/>
    </row>
    <row r="10" spans="1:3" ht="15.5" x14ac:dyDescent="0.35">
      <c r="A10" s="336" t="s">
        <v>587</v>
      </c>
      <c r="B10" s="45"/>
    </row>
    <row r="11" spans="1:3" x14ac:dyDescent="0.3">
      <c r="A11" s="332" t="s">
        <v>588</v>
      </c>
      <c r="B11" s="45"/>
    </row>
    <row r="12" spans="1:3" x14ac:dyDescent="0.3">
      <c r="A12" s="332" t="s">
        <v>589</v>
      </c>
      <c r="B12" s="45"/>
    </row>
    <row r="13" spans="1:3" x14ac:dyDescent="0.3">
      <c r="A13" s="45"/>
      <c r="B13" s="45"/>
    </row>
    <row r="14" spans="1:3" ht="15.5" x14ac:dyDescent="0.35">
      <c r="A14" s="336" t="s">
        <v>592</v>
      </c>
      <c r="B14" s="45"/>
    </row>
    <row r="15" spans="1:3" x14ac:dyDescent="0.3">
      <c r="A15" s="332" t="s">
        <v>590</v>
      </c>
      <c r="B15" s="45"/>
    </row>
    <row r="16" spans="1:3" x14ac:dyDescent="0.3">
      <c r="A16" s="332" t="s">
        <v>585</v>
      </c>
      <c r="B16" s="45"/>
    </row>
    <row r="17" spans="1:2" x14ac:dyDescent="0.3">
      <c r="A17" s="45"/>
      <c r="B17" s="45"/>
    </row>
    <row r="18" spans="1:2" x14ac:dyDescent="0.3">
      <c r="A18" s="45"/>
      <c r="B18" s="45"/>
    </row>
    <row r="19" spans="1:2" x14ac:dyDescent="0.3">
      <c r="A19" s="45"/>
      <c r="B19" s="45"/>
    </row>
    <row r="20" spans="1:2" x14ac:dyDescent="0.3">
      <c r="A20" s="45"/>
      <c r="B20" s="45"/>
    </row>
    <row r="21" spans="1:2" x14ac:dyDescent="0.3">
      <c r="A21" s="45"/>
      <c r="B21" s="45"/>
    </row>
    <row r="22" spans="1:2" x14ac:dyDescent="0.3">
      <c r="A22" s="45"/>
      <c r="B22" s="45"/>
    </row>
    <row r="23" spans="1:2" x14ac:dyDescent="0.3">
      <c r="A23" s="45"/>
      <c r="B23" s="45"/>
    </row>
    <row r="24" spans="1:2" x14ac:dyDescent="0.3">
      <c r="A24" s="45"/>
      <c r="B24" s="45"/>
    </row>
    <row r="25" spans="1:2" x14ac:dyDescent="0.3">
      <c r="A25" s="45"/>
      <c r="B25" s="45"/>
    </row>
    <row r="26" spans="1:2" x14ac:dyDescent="0.3">
      <c r="A26" s="45"/>
      <c r="B26" s="45"/>
    </row>
    <row r="27" spans="1:2" x14ac:dyDescent="0.3">
      <c r="A27" s="45"/>
      <c r="B27" s="45"/>
    </row>
    <row r="28" spans="1:2" x14ac:dyDescent="0.3">
      <c r="A28" s="45"/>
      <c r="B28" s="45"/>
    </row>
    <row r="29" spans="1:2" x14ac:dyDescent="0.3">
      <c r="A29" s="45"/>
      <c r="B29" s="45"/>
    </row>
    <row r="30" spans="1:2" x14ac:dyDescent="0.3">
      <c r="A30" s="45"/>
      <c r="B30" s="45"/>
    </row>
    <row r="31" spans="1:2" x14ac:dyDescent="0.3">
      <c r="A31" s="45"/>
      <c r="B31" s="45"/>
    </row>
    <row r="32" spans="1:2" x14ac:dyDescent="0.3">
      <c r="A32" s="45"/>
      <c r="B32" s="45"/>
    </row>
    <row r="33" spans="1:2" x14ac:dyDescent="0.3">
      <c r="A33" s="45"/>
      <c r="B33" s="45"/>
    </row>
    <row r="34" spans="1:2" x14ac:dyDescent="0.3">
      <c r="A34" s="45"/>
      <c r="B34" s="45"/>
    </row>
    <row r="35" spans="1:2" x14ac:dyDescent="0.3">
      <c r="A35" s="45"/>
      <c r="B35" s="45"/>
    </row>
    <row r="36" spans="1:2" x14ac:dyDescent="0.3">
      <c r="A36" s="45"/>
      <c r="B36" s="45"/>
    </row>
    <row r="37" spans="1:2" x14ac:dyDescent="0.3">
      <c r="A37" s="45"/>
      <c r="B37" s="45"/>
    </row>
    <row r="38" spans="1:2" x14ac:dyDescent="0.3">
      <c r="A38" s="45"/>
      <c r="B38" s="45"/>
    </row>
    <row r="39" spans="1:2" x14ac:dyDescent="0.3">
      <c r="A39" s="45"/>
      <c r="B39" s="45"/>
    </row>
    <row r="40" spans="1:2" x14ac:dyDescent="0.3">
      <c r="A40" s="45"/>
      <c r="B40" s="45"/>
    </row>
    <row r="41" spans="1:2" x14ac:dyDescent="0.3">
      <c r="A41" s="45"/>
      <c r="B41" s="45"/>
    </row>
    <row r="42" spans="1:2" x14ac:dyDescent="0.3">
      <c r="A42" s="45"/>
      <c r="B42" s="45"/>
    </row>
    <row r="43" spans="1:2" x14ac:dyDescent="0.3">
      <c r="A43" s="45"/>
      <c r="B43" s="45"/>
    </row>
    <row r="44" spans="1:2" x14ac:dyDescent="0.3">
      <c r="A44" s="45"/>
      <c r="B44" s="45"/>
    </row>
    <row r="45" spans="1:2" x14ac:dyDescent="0.3">
      <c r="A45" s="45"/>
      <c r="B45" s="45"/>
    </row>
    <row r="46" spans="1:2" x14ac:dyDescent="0.3">
      <c r="A46" s="45"/>
      <c r="B46" s="45"/>
    </row>
    <row r="47" spans="1:2" x14ac:dyDescent="0.3">
      <c r="A47" s="45"/>
      <c r="B47" s="45"/>
    </row>
    <row r="48" spans="1:2" x14ac:dyDescent="0.3">
      <c r="A48" s="45"/>
      <c r="B48" s="45"/>
    </row>
    <row r="49" spans="1:2" x14ac:dyDescent="0.3">
      <c r="A49" s="45"/>
      <c r="B49" s="45"/>
    </row>
    <row r="50" spans="1:2" x14ac:dyDescent="0.3">
      <c r="A50" s="45"/>
      <c r="B50" s="45"/>
    </row>
    <row r="51" spans="1:2" x14ac:dyDescent="0.3">
      <c r="A51" s="45"/>
      <c r="B51" s="45"/>
    </row>
    <row r="52" spans="1:2" x14ac:dyDescent="0.3">
      <c r="A52" s="45"/>
      <c r="B52" s="45"/>
    </row>
    <row r="53" spans="1:2" x14ac:dyDescent="0.3">
      <c r="A53" s="45"/>
      <c r="B53" s="45"/>
    </row>
    <row r="54" spans="1:2" x14ac:dyDescent="0.3">
      <c r="A54" s="45"/>
      <c r="B54" s="45"/>
    </row>
    <row r="55" spans="1:2" x14ac:dyDescent="0.3">
      <c r="A55" s="45"/>
      <c r="B55" s="45"/>
    </row>
    <row r="56" spans="1:2" x14ac:dyDescent="0.3">
      <c r="A56" s="45"/>
      <c r="B56" s="45"/>
    </row>
    <row r="57" spans="1:2" x14ac:dyDescent="0.3">
      <c r="A57" s="45"/>
      <c r="B57" s="45"/>
    </row>
    <row r="58" spans="1:2" x14ac:dyDescent="0.3">
      <c r="A58" s="45"/>
      <c r="B58" s="45"/>
    </row>
    <row r="59" spans="1:2" x14ac:dyDescent="0.3">
      <c r="A59" s="45"/>
      <c r="B59" s="45"/>
    </row>
    <row r="60" spans="1:2" x14ac:dyDescent="0.3">
      <c r="A60" s="45"/>
      <c r="B60" s="45"/>
    </row>
    <row r="61" spans="1:2" x14ac:dyDescent="0.3">
      <c r="A61" s="45"/>
      <c r="B61" s="45"/>
    </row>
    <row r="62" spans="1:2" x14ac:dyDescent="0.3">
      <c r="A62" s="45"/>
      <c r="B62" s="45"/>
    </row>
    <row r="63" spans="1:2" x14ac:dyDescent="0.3">
      <c r="A63" s="45"/>
      <c r="B63" s="45"/>
    </row>
    <row r="64" spans="1:2" x14ac:dyDescent="0.3">
      <c r="A64" s="45"/>
      <c r="B64" s="45"/>
    </row>
    <row r="65" spans="1:2" x14ac:dyDescent="0.3">
      <c r="A65" s="45"/>
      <c r="B65" s="45"/>
    </row>
    <row r="66" spans="1:2" x14ac:dyDescent="0.3">
      <c r="A66" s="45"/>
      <c r="B66" s="45"/>
    </row>
    <row r="67" spans="1:2" x14ac:dyDescent="0.3">
      <c r="A67" s="45"/>
      <c r="B67" s="45"/>
    </row>
    <row r="68" spans="1:2" x14ac:dyDescent="0.3">
      <c r="A68" s="45"/>
      <c r="B68" s="45"/>
    </row>
    <row r="69" spans="1:2" x14ac:dyDescent="0.3">
      <c r="A69" s="45"/>
      <c r="B69" s="45"/>
    </row>
    <row r="70" spans="1:2" x14ac:dyDescent="0.3">
      <c r="A70" s="45"/>
      <c r="B70" s="45"/>
    </row>
    <row r="71" spans="1:2" x14ac:dyDescent="0.3">
      <c r="A71" s="45"/>
      <c r="B71" s="45"/>
    </row>
    <row r="72" spans="1:2" x14ac:dyDescent="0.3">
      <c r="A72" s="45"/>
      <c r="B72" s="45"/>
    </row>
    <row r="73" spans="1:2" x14ac:dyDescent="0.3">
      <c r="A73" s="45"/>
      <c r="B73" s="45"/>
    </row>
    <row r="74" spans="1:2" x14ac:dyDescent="0.3">
      <c r="A74" s="45"/>
      <c r="B74" s="45"/>
    </row>
    <row r="75" spans="1:2" x14ac:dyDescent="0.3">
      <c r="A75" s="45"/>
      <c r="B75" s="45"/>
    </row>
    <row r="76" spans="1:2" x14ac:dyDescent="0.3">
      <c r="A76" s="45"/>
      <c r="B76" s="45"/>
    </row>
    <row r="77" spans="1:2" x14ac:dyDescent="0.3">
      <c r="A77" s="45"/>
      <c r="B77" s="45"/>
    </row>
    <row r="78" spans="1:2" x14ac:dyDescent="0.3">
      <c r="A78" s="45"/>
      <c r="B78" s="45"/>
    </row>
    <row r="79" spans="1:2" x14ac:dyDescent="0.3">
      <c r="A79" s="45"/>
      <c r="B79" s="45"/>
    </row>
    <row r="80" spans="1:2" x14ac:dyDescent="0.3">
      <c r="A80" s="45"/>
      <c r="B80" s="45"/>
    </row>
    <row r="81" spans="1:2" x14ac:dyDescent="0.3">
      <c r="A81" s="45"/>
      <c r="B81" s="45"/>
    </row>
    <row r="82" spans="1:2" x14ac:dyDescent="0.3">
      <c r="A82" s="45"/>
      <c r="B82" s="45"/>
    </row>
    <row r="83" spans="1:2" x14ac:dyDescent="0.3">
      <c r="A83" s="45"/>
      <c r="B83" s="45"/>
    </row>
    <row r="84" spans="1:2" x14ac:dyDescent="0.3">
      <c r="A84" s="45"/>
      <c r="B84" s="45"/>
    </row>
    <row r="85" spans="1:2" x14ac:dyDescent="0.3">
      <c r="A85" s="45"/>
      <c r="B85" s="45"/>
    </row>
    <row r="86" spans="1:2" x14ac:dyDescent="0.3">
      <c r="A86" s="45"/>
      <c r="B86" s="45"/>
    </row>
    <row r="87" spans="1:2" x14ac:dyDescent="0.3">
      <c r="A87" s="45"/>
      <c r="B87" s="45"/>
    </row>
    <row r="88" spans="1:2" x14ac:dyDescent="0.3">
      <c r="A88" s="45"/>
      <c r="B88" s="45"/>
    </row>
    <row r="89" spans="1:2" x14ac:dyDescent="0.3">
      <c r="A89" s="45"/>
      <c r="B89" s="45"/>
    </row>
    <row r="90" spans="1:2" x14ac:dyDescent="0.3">
      <c r="A90" s="45"/>
      <c r="B90" s="45"/>
    </row>
    <row r="91" spans="1:2" x14ac:dyDescent="0.3">
      <c r="A91" s="45"/>
      <c r="B91" s="45"/>
    </row>
    <row r="92" spans="1:2" x14ac:dyDescent="0.3">
      <c r="A92" s="45"/>
      <c r="B92" s="45"/>
    </row>
    <row r="93" spans="1:2" x14ac:dyDescent="0.3">
      <c r="A93" s="45"/>
      <c r="B93" s="45"/>
    </row>
    <row r="94" spans="1:2" x14ac:dyDescent="0.3">
      <c r="A94" s="45"/>
      <c r="B94" s="45"/>
    </row>
    <row r="95" spans="1:2" x14ac:dyDescent="0.3">
      <c r="A95" s="45"/>
      <c r="B95" s="45"/>
    </row>
    <row r="96" spans="1:2" x14ac:dyDescent="0.3">
      <c r="A96" s="45"/>
      <c r="B96" s="45"/>
    </row>
    <row r="97" spans="1:2" x14ac:dyDescent="0.3">
      <c r="A97" s="45"/>
      <c r="B97" s="45"/>
    </row>
    <row r="98" spans="1:2" x14ac:dyDescent="0.3">
      <c r="A98" s="45"/>
      <c r="B98" s="45"/>
    </row>
    <row r="99" spans="1:2" x14ac:dyDescent="0.3">
      <c r="A99" s="45"/>
      <c r="B99" s="45"/>
    </row>
    <row r="100" spans="1:2" x14ac:dyDescent="0.3">
      <c r="A100" s="45"/>
      <c r="B100" s="45"/>
    </row>
    <row r="101" spans="1:2" x14ac:dyDescent="0.3">
      <c r="A101" s="45"/>
      <c r="B101" s="45"/>
    </row>
    <row r="102" spans="1:2" x14ac:dyDescent="0.3">
      <c r="A102" s="45"/>
      <c r="B102" s="45"/>
    </row>
    <row r="103" spans="1:2" x14ac:dyDescent="0.3">
      <c r="A103" s="45"/>
      <c r="B103" s="45"/>
    </row>
    <row r="104" spans="1:2" x14ac:dyDescent="0.3">
      <c r="A104" s="45"/>
      <c r="B104" s="45"/>
    </row>
    <row r="105" spans="1:2" x14ac:dyDescent="0.3">
      <c r="A105" s="45"/>
      <c r="B105" s="45"/>
    </row>
    <row r="106" spans="1:2" x14ac:dyDescent="0.3">
      <c r="A106" s="45"/>
      <c r="B106" s="45"/>
    </row>
    <row r="107" spans="1:2" x14ac:dyDescent="0.3">
      <c r="A107" s="45"/>
      <c r="B107" s="45"/>
    </row>
    <row r="108" spans="1:2" x14ac:dyDescent="0.3">
      <c r="A108" s="45"/>
      <c r="B108" s="45"/>
    </row>
    <row r="109" spans="1:2" x14ac:dyDescent="0.3">
      <c r="A109" s="45"/>
      <c r="B109" s="45"/>
    </row>
    <row r="110" spans="1:2" x14ac:dyDescent="0.3">
      <c r="A110" s="45"/>
      <c r="B110" s="45"/>
    </row>
    <row r="111" spans="1:2" x14ac:dyDescent="0.3">
      <c r="A111" s="45"/>
      <c r="B111" s="45"/>
    </row>
    <row r="112" spans="1:2" x14ac:dyDescent="0.3">
      <c r="A112" s="45"/>
      <c r="B112" s="45"/>
    </row>
    <row r="113" spans="1:2" x14ac:dyDescent="0.3">
      <c r="A113" s="45"/>
      <c r="B113" s="45"/>
    </row>
    <row r="114" spans="1:2" x14ac:dyDescent="0.3">
      <c r="A114" s="45"/>
      <c r="B114" s="45"/>
    </row>
    <row r="115" spans="1:2" x14ac:dyDescent="0.3">
      <c r="A115" s="45"/>
      <c r="B115" s="45"/>
    </row>
    <row r="116" spans="1:2" x14ac:dyDescent="0.3">
      <c r="A116" s="45"/>
      <c r="B116" s="45"/>
    </row>
    <row r="117" spans="1:2" x14ac:dyDescent="0.3">
      <c r="A117" s="45"/>
      <c r="B117" s="45"/>
    </row>
    <row r="118" spans="1:2" x14ac:dyDescent="0.3">
      <c r="A118" s="45"/>
      <c r="B118" s="45"/>
    </row>
    <row r="119" spans="1:2" x14ac:dyDescent="0.3">
      <c r="A119" s="45"/>
      <c r="B119" s="45"/>
    </row>
    <row r="120" spans="1:2" x14ac:dyDescent="0.3">
      <c r="A120" s="45"/>
      <c r="B120" s="45"/>
    </row>
    <row r="121" spans="1:2" x14ac:dyDescent="0.3">
      <c r="A121" s="45"/>
      <c r="B121" s="45"/>
    </row>
    <row r="122" spans="1:2" x14ac:dyDescent="0.3">
      <c r="A122" s="45"/>
      <c r="B122" s="45"/>
    </row>
    <row r="123" spans="1:2" x14ac:dyDescent="0.3">
      <c r="A123" s="45"/>
      <c r="B123" s="45"/>
    </row>
    <row r="124" spans="1:2" x14ac:dyDescent="0.3">
      <c r="A124" s="45"/>
      <c r="B124" s="45"/>
    </row>
    <row r="125" spans="1:2" x14ac:dyDescent="0.3">
      <c r="A125" s="45"/>
      <c r="B125" s="45"/>
    </row>
    <row r="126" spans="1:2" x14ac:dyDescent="0.3">
      <c r="A126" s="45"/>
      <c r="B126" s="45"/>
    </row>
    <row r="127" spans="1:2" x14ac:dyDescent="0.3">
      <c r="A127" s="45"/>
      <c r="B127" s="45"/>
    </row>
    <row r="128" spans="1:2" x14ac:dyDescent="0.3">
      <c r="A128" s="45"/>
      <c r="B128" s="45"/>
    </row>
    <row r="129" spans="1:2" x14ac:dyDescent="0.3">
      <c r="A129" s="45"/>
      <c r="B129" s="45"/>
    </row>
    <row r="130" spans="1:2" x14ac:dyDescent="0.3">
      <c r="A130" s="45"/>
      <c r="B130" s="45"/>
    </row>
    <row r="131" spans="1:2" x14ac:dyDescent="0.3">
      <c r="A131" s="45"/>
      <c r="B131" s="45"/>
    </row>
    <row r="132" spans="1:2" x14ac:dyDescent="0.3">
      <c r="A132" s="45"/>
      <c r="B132" s="45"/>
    </row>
    <row r="133" spans="1:2" x14ac:dyDescent="0.3">
      <c r="A133" s="45"/>
      <c r="B133" s="45"/>
    </row>
    <row r="134" spans="1:2" x14ac:dyDescent="0.3">
      <c r="A134" s="45"/>
      <c r="B134" s="45"/>
    </row>
    <row r="135" spans="1:2" x14ac:dyDescent="0.3">
      <c r="A135" s="45"/>
      <c r="B135" s="45"/>
    </row>
    <row r="136" spans="1:2" x14ac:dyDescent="0.3">
      <c r="A136" s="45"/>
      <c r="B136" s="45"/>
    </row>
    <row r="137" spans="1:2" x14ac:dyDescent="0.3">
      <c r="A137" s="45"/>
      <c r="B137" s="45"/>
    </row>
    <row r="138" spans="1:2" x14ac:dyDescent="0.3">
      <c r="A138" s="45"/>
      <c r="B138" s="45"/>
    </row>
    <row r="139" spans="1:2" x14ac:dyDescent="0.3">
      <c r="A139" s="45"/>
      <c r="B139" s="45"/>
    </row>
  </sheetData>
  <hyperlinks>
    <hyperlink ref="A7" r:id="rId1" display="https://www.qao.qld.gov.au/reports-resources/fraud-risk-management-0" xr:uid="{71254C9B-0148-4D0D-8B89-D93B4C46E728}"/>
    <hyperlink ref="A11" r:id="rId2" xr:uid="{6E44006F-5EBA-4A2D-98EB-53A120CBEBF9}"/>
    <hyperlink ref="A12" r:id="rId3" display="https://www.qao.qld.gov.au/sites/default/files/better-practice/fraud_risk_assessment_and_planning_tool_model.xlsx" xr:uid="{0CBA39B8-46E8-4823-BE44-34EA570FA2A0}"/>
    <hyperlink ref="A15" r:id="rId4" display="https://www.qao.qld.gov.au/reports-resources/reports-parliament/managing-cyber-security-risks" xr:uid="{78BD68E5-BAC1-4FC8-AE6A-00F939A0ACA8}"/>
    <hyperlink ref="A16" r:id="rId5" display="https://www.qao.qld.gov.au/reports-resources/fraud-risk-management-0" xr:uid="{96E82389-719C-455C-B056-679222300C69}"/>
    <hyperlink ref="A8" r:id="rId6" display="https://www.qao.qld.gov.au/blog/using-risk-appetite-public-sector" xr:uid="{C8F8BC28-F959-4467-8529-5E1745E28E21}"/>
  </hyperlinks>
  <pageMargins left="0.7" right="0.7" top="0.75" bottom="0.75" header="0.3" footer="0.3"/>
  <pageSetup paperSize="9" orientation="portrait" r:id="rId7"/>
  <headerFooter>
    <oddHeader>&amp;C&amp;"Arial"&amp;10&amp;K363F7C OFFICIAL&amp;1#_x000D_</oddHeader>
  </headerFooter>
  <drawing r:id="rId8"/>
  <legacyDrawing r:id="rId9"/>
  <oleObjects>
    <mc:AlternateContent xmlns:mc="http://schemas.openxmlformats.org/markup-compatibility/2006">
      <mc:Choice Requires="x14">
        <oleObject progId="Acrobat Document" dvAspect="DVASPECT_ICON" shapeId="15369" r:id="rId10">
          <objectPr defaultSize="0" autoPict="0" r:id="rId11">
            <anchor moveWithCells="1">
              <from>
                <xdr:col>1</xdr:col>
                <xdr:colOff>165100</xdr:colOff>
                <xdr:row>2</xdr:row>
                <xdr:rowOff>209550</xdr:rowOff>
              </from>
              <to>
                <xdr:col>1</xdr:col>
                <xdr:colOff>1079500</xdr:colOff>
                <xdr:row>3</xdr:row>
                <xdr:rowOff>69850</xdr:rowOff>
              </to>
            </anchor>
          </objectPr>
        </oleObject>
      </mc:Choice>
      <mc:Fallback>
        <oleObject progId="Acrobat Document" dvAspect="DVASPECT_ICON" shapeId="15369"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CA24D-DA9B-436A-9C31-91194A465ED7}">
  <dimension ref="A1:BN425"/>
  <sheetViews>
    <sheetView workbookViewId="0"/>
  </sheetViews>
  <sheetFormatPr defaultColWidth="9.1796875" defaultRowHeight="14" x14ac:dyDescent="0.3"/>
  <cols>
    <col min="1" max="1" width="12.1796875" style="8" customWidth="1"/>
    <col min="2" max="2" width="13.7265625" style="8" bestFit="1" customWidth="1"/>
    <col min="3" max="3" width="25.7265625" style="8" bestFit="1" customWidth="1"/>
    <col min="4" max="4" width="37.81640625" style="8" bestFit="1" customWidth="1"/>
    <col min="5" max="66" width="9.1796875" style="45"/>
    <col min="67" max="16384" width="9.1796875" style="46"/>
  </cols>
  <sheetData>
    <row r="1" spans="1:4" s="45" customFormat="1" x14ac:dyDescent="0.3">
      <c r="A1" s="129" t="s">
        <v>254</v>
      </c>
    </row>
    <row r="2" spans="1:4" s="45" customFormat="1" x14ac:dyDescent="0.3">
      <c r="A2" s="130"/>
      <c r="B2" s="128"/>
      <c r="C2" s="128"/>
      <c r="D2" s="128"/>
    </row>
    <row r="3" spans="1:4" x14ac:dyDescent="0.3">
      <c r="A3" s="131" t="s">
        <v>36</v>
      </c>
      <c r="B3" s="131" t="s">
        <v>37</v>
      </c>
      <c r="C3" s="131" t="s">
        <v>515</v>
      </c>
      <c r="D3" s="131" t="s">
        <v>516</v>
      </c>
    </row>
    <row r="4" spans="1:4" x14ac:dyDescent="0.3">
      <c r="A4" s="132" t="s">
        <v>38</v>
      </c>
      <c r="B4" s="6" t="s">
        <v>39</v>
      </c>
      <c r="C4" s="6" t="s">
        <v>517</v>
      </c>
      <c r="D4" s="6"/>
    </row>
    <row r="5" spans="1:4" x14ac:dyDescent="0.3">
      <c r="A5" s="132" t="s">
        <v>40</v>
      </c>
      <c r="B5" s="6" t="s">
        <v>39</v>
      </c>
      <c r="C5" s="6" t="s">
        <v>517</v>
      </c>
      <c r="D5" s="6"/>
    </row>
    <row r="6" spans="1:4" x14ac:dyDescent="0.3">
      <c r="A6" s="132" t="s">
        <v>41</v>
      </c>
      <c r="B6" s="6" t="s">
        <v>39</v>
      </c>
      <c r="C6" s="6" t="s">
        <v>517</v>
      </c>
      <c r="D6" s="6"/>
    </row>
    <row r="7" spans="1:4" x14ac:dyDescent="0.3">
      <c r="A7" s="132" t="s">
        <v>42</v>
      </c>
      <c r="B7" s="6" t="s">
        <v>39</v>
      </c>
      <c r="C7" s="6" t="s">
        <v>517</v>
      </c>
      <c r="D7" s="6"/>
    </row>
    <row r="8" spans="1:4" x14ac:dyDescent="0.3">
      <c r="A8" s="132" t="s">
        <v>43</v>
      </c>
      <c r="B8" s="6" t="s">
        <v>39</v>
      </c>
      <c r="C8" s="6" t="s">
        <v>517</v>
      </c>
      <c r="D8" s="6"/>
    </row>
    <row r="9" spans="1:4" x14ac:dyDescent="0.3">
      <c r="A9" s="132" t="s">
        <v>44</v>
      </c>
      <c r="B9" s="6" t="s">
        <v>39</v>
      </c>
      <c r="C9" s="6" t="s">
        <v>517</v>
      </c>
      <c r="D9" s="6"/>
    </row>
    <row r="10" spans="1:4" x14ac:dyDescent="0.3">
      <c r="A10" s="132" t="s">
        <v>45</v>
      </c>
      <c r="B10" s="6" t="s">
        <v>39</v>
      </c>
      <c r="C10" s="6" t="s">
        <v>517</v>
      </c>
      <c r="D10" s="6"/>
    </row>
    <row r="11" spans="1:4" x14ac:dyDescent="0.3">
      <c r="A11" s="132" t="s">
        <v>46</v>
      </c>
      <c r="B11" s="6" t="s">
        <v>39</v>
      </c>
      <c r="C11" s="6" t="s">
        <v>517</v>
      </c>
      <c r="D11" s="6"/>
    </row>
    <row r="12" spans="1:4" x14ac:dyDescent="0.3">
      <c r="A12" s="132" t="s">
        <v>47</v>
      </c>
      <c r="B12" s="6" t="s">
        <v>39</v>
      </c>
      <c r="C12" s="6" t="s">
        <v>517</v>
      </c>
      <c r="D12" s="6"/>
    </row>
    <row r="13" spans="1:4" x14ac:dyDescent="0.3">
      <c r="A13" s="132" t="s">
        <v>48</v>
      </c>
      <c r="B13" s="6" t="s">
        <v>39</v>
      </c>
      <c r="C13" s="6" t="s">
        <v>49</v>
      </c>
      <c r="D13" s="6"/>
    </row>
    <row r="14" spans="1:4" x14ac:dyDescent="0.3">
      <c r="A14" s="132" t="s">
        <v>50</v>
      </c>
      <c r="B14" s="6" t="s">
        <v>39</v>
      </c>
      <c r="C14" s="6" t="s">
        <v>518</v>
      </c>
      <c r="D14" s="6"/>
    </row>
    <row r="15" spans="1:4" x14ac:dyDescent="0.3">
      <c r="A15" s="132" t="s">
        <v>51</v>
      </c>
      <c r="B15" s="6" t="s">
        <v>39</v>
      </c>
      <c r="C15" s="6" t="s">
        <v>518</v>
      </c>
      <c r="D15" s="6"/>
    </row>
    <row r="16" spans="1:4" x14ac:dyDescent="0.3">
      <c r="A16" s="132" t="s">
        <v>52</v>
      </c>
      <c r="B16" s="6" t="s">
        <v>39</v>
      </c>
      <c r="C16" s="6" t="s">
        <v>518</v>
      </c>
      <c r="D16" s="6"/>
    </row>
    <row r="17" spans="1:4" x14ac:dyDescent="0.3">
      <c r="A17" s="132" t="s">
        <v>53</v>
      </c>
      <c r="B17" s="6" t="s">
        <v>39</v>
      </c>
      <c r="C17" s="6" t="s">
        <v>518</v>
      </c>
      <c r="D17" s="6"/>
    </row>
    <row r="18" spans="1:4" x14ac:dyDescent="0.3">
      <c r="A18" s="132" t="s">
        <v>54</v>
      </c>
      <c r="B18" s="6" t="s">
        <v>39</v>
      </c>
      <c r="C18" s="6" t="s">
        <v>518</v>
      </c>
      <c r="D18" s="6"/>
    </row>
    <row r="19" spans="1:4" x14ac:dyDescent="0.3">
      <c r="A19" s="132" t="s">
        <v>55</v>
      </c>
      <c r="B19" s="6" t="s">
        <v>39</v>
      </c>
      <c r="C19" s="6" t="s">
        <v>518</v>
      </c>
      <c r="D19" s="6"/>
    </row>
    <row r="20" spans="1:4" x14ac:dyDescent="0.3">
      <c r="A20" s="132" t="s">
        <v>56</v>
      </c>
      <c r="B20" s="6" t="s">
        <v>39</v>
      </c>
      <c r="C20" s="6" t="s">
        <v>518</v>
      </c>
      <c r="D20" s="6"/>
    </row>
    <row r="21" spans="1:4" x14ac:dyDescent="0.3">
      <c r="A21" s="132" t="s">
        <v>57</v>
      </c>
      <c r="B21" s="6" t="s">
        <v>39</v>
      </c>
      <c r="C21" s="6" t="s">
        <v>518</v>
      </c>
      <c r="D21" s="6"/>
    </row>
    <row r="22" spans="1:4" x14ac:dyDescent="0.3">
      <c r="A22" s="132" t="s">
        <v>58</v>
      </c>
      <c r="B22" s="6" t="s">
        <v>39</v>
      </c>
      <c r="C22" s="6" t="s">
        <v>518</v>
      </c>
      <c r="D22" s="6"/>
    </row>
    <row r="23" spans="1:4" x14ac:dyDescent="0.3">
      <c r="A23" s="132" t="s">
        <v>59</v>
      </c>
      <c r="B23" s="6" t="s">
        <v>39</v>
      </c>
      <c r="C23" s="6" t="s">
        <v>518</v>
      </c>
      <c r="D23" s="6"/>
    </row>
    <row r="24" spans="1:4" x14ac:dyDescent="0.3">
      <c r="A24" s="132" t="s">
        <v>60</v>
      </c>
      <c r="B24" s="6" t="s">
        <v>39</v>
      </c>
      <c r="C24" s="6" t="s">
        <v>518</v>
      </c>
      <c r="D24" s="6"/>
    </row>
    <row r="25" spans="1:4" x14ac:dyDescent="0.3">
      <c r="A25" s="132" t="s">
        <v>61</v>
      </c>
      <c r="B25" s="6" t="s">
        <v>39</v>
      </c>
      <c r="C25" s="6" t="s">
        <v>518</v>
      </c>
      <c r="D25" s="6"/>
    </row>
    <row r="26" spans="1:4" x14ac:dyDescent="0.3">
      <c r="A26" s="132" t="s">
        <v>62</v>
      </c>
      <c r="B26" s="6" t="s">
        <v>39</v>
      </c>
      <c r="C26" s="6" t="s">
        <v>518</v>
      </c>
      <c r="D26" s="6"/>
    </row>
    <row r="27" spans="1:4" x14ac:dyDescent="0.3">
      <c r="A27" s="132" t="s">
        <v>63</v>
      </c>
      <c r="B27" s="6" t="s">
        <v>39</v>
      </c>
      <c r="C27" s="6" t="s">
        <v>518</v>
      </c>
      <c r="D27" s="6"/>
    </row>
    <row r="28" spans="1:4" x14ac:dyDescent="0.3">
      <c r="A28" s="132" t="s">
        <v>64</v>
      </c>
      <c r="B28" s="6" t="s">
        <v>39</v>
      </c>
      <c r="C28" s="6" t="s">
        <v>65</v>
      </c>
      <c r="D28" s="6"/>
    </row>
    <row r="29" spans="1:4" x14ac:dyDescent="0.3">
      <c r="A29" s="132" t="s">
        <v>66</v>
      </c>
      <c r="B29" s="6" t="s">
        <v>39</v>
      </c>
      <c r="C29" s="6" t="s">
        <v>65</v>
      </c>
      <c r="D29" s="6"/>
    </row>
    <row r="30" spans="1:4" x14ac:dyDescent="0.3">
      <c r="A30" s="132" t="s">
        <v>67</v>
      </c>
      <c r="B30" s="6" t="s">
        <v>39</v>
      </c>
      <c r="C30" s="6" t="s">
        <v>65</v>
      </c>
      <c r="D30" s="6"/>
    </row>
    <row r="31" spans="1:4" x14ac:dyDescent="0.3">
      <c r="A31" s="132" t="s">
        <v>68</v>
      </c>
      <c r="B31" s="6" t="s">
        <v>39</v>
      </c>
      <c r="C31" s="6" t="s">
        <v>65</v>
      </c>
      <c r="D31" s="6"/>
    </row>
    <row r="32" spans="1:4" x14ac:dyDescent="0.3">
      <c r="A32" s="132" t="s">
        <v>69</v>
      </c>
      <c r="B32" s="6" t="s">
        <v>39</v>
      </c>
      <c r="C32" s="6" t="s">
        <v>65</v>
      </c>
      <c r="D32" s="6"/>
    </row>
    <row r="33" spans="1:4" x14ac:dyDescent="0.3">
      <c r="A33" s="132" t="s">
        <v>70</v>
      </c>
      <c r="B33" s="6" t="s">
        <v>39</v>
      </c>
      <c r="C33" s="6" t="s">
        <v>65</v>
      </c>
      <c r="D33" s="6"/>
    </row>
    <row r="34" spans="1:4" x14ac:dyDescent="0.3">
      <c r="A34" s="132" t="s">
        <v>71</v>
      </c>
      <c r="B34" s="6" t="s">
        <v>39</v>
      </c>
      <c r="C34" s="6" t="s">
        <v>65</v>
      </c>
      <c r="D34" s="6"/>
    </row>
    <row r="35" spans="1:4" x14ac:dyDescent="0.3">
      <c r="A35" s="132" t="s">
        <v>72</v>
      </c>
      <c r="B35" s="6" t="s">
        <v>39</v>
      </c>
      <c r="C35" s="6" t="s">
        <v>65</v>
      </c>
      <c r="D35" s="6"/>
    </row>
    <row r="36" spans="1:4" x14ac:dyDescent="0.3">
      <c r="A36" s="132" t="s">
        <v>73</v>
      </c>
      <c r="B36" s="6" t="s">
        <v>39</v>
      </c>
      <c r="C36" s="6" t="s">
        <v>65</v>
      </c>
      <c r="D36" s="6"/>
    </row>
    <row r="37" spans="1:4" x14ac:dyDescent="0.3">
      <c r="A37" s="132" t="s">
        <v>74</v>
      </c>
      <c r="B37" s="6" t="s">
        <v>39</v>
      </c>
      <c r="C37" s="6" t="s">
        <v>65</v>
      </c>
      <c r="D37" s="6"/>
    </row>
    <row r="38" spans="1:4" x14ac:dyDescent="0.3">
      <c r="A38" s="132" t="s">
        <v>75</v>
      </c>
      <c r="B38" s="6" t="s">
        <v>76</v>
      </c>
      <c r="C38" s="6" t="s">
        <v>77</v>
      </c>
      <c r="D38" s="6"/>
    </row>
    <row r="39" spans="1:4" x14ac:dyDescent="0.3">
      <c r="A39" s="132" t="s">
        <v>78</v>
      </c>
      <c r="B39" s="6" t="s">
        <v>76</v>
      </c>
      <c r="C39" s="6" t="s">
        <v>77</v>
      </c>
      <c r="D39" s="6"/>
    </row>
    <row r="40" spans="1:4" x14ac:dyDescent="0.3">
      <c r="A40" s="132" t="s">
        <v>79</v>
      </c>
      <c r="B40" s="6" t="s">
        <v>76</v>
      </c>
      <c r="C40" s="6" t="s">
        <v>77</v>
      </c>
      <c r="D40" s="6"/>
    </row>
    <row r="41" spans="1:4" x14ac:dyDescent="0.3">
      <c r="A41" s="132" t="s">
        <v>80</v>
      </c>
      <c r="B41" s="6" t="s">
        <v>76</v>
      </c>
      <c r="C41" s="6" t="s">
        <v>77</v>
      </c>
      <c r="D41" s="6"/>
    </row>
    <row r="42" spans="1:4" x14ac:dyDescent="0.3">
      <c r="A42" s="132" t="s">
        <v>81</v>
      </c>
      <c r="B42" s="6" t="s">
        <v>76</v>
      </c>
      <c r="C42" s="6" t="s">
        <v>77</v>
      </c>
      <c r="D42" s="6"/>
    </row>
    <row r="43" spans="1:4" x14ac:dyDescent="0.3">
      <c r="A43" s="132" t="s">
        <v>82</v>
      </c>
      <c r="B43" s="6" t="s">
        <v>76</v>
      </c>
      <c r="C43" s="6" t="s">
        <v>77</v>
      </c>
      <c r="D43" s="6"/>
    </row>
    <row r="44" spans="1:4" x14ac:dyDescent="0.3">
      <c r="A44" s="132" t="s">
        <v>83</v>
      </c>
      <c r="B44" s="6" t="s">
        <v>76</v>
      </c>
      <c r="C44" s="6" t="s">
        <v>77</v>
      </c>
      <c r="D44" s="6"/>
    </row>
    <row r="45" spans="1:4" x14ac:dyDescent="0.3">
      <c r="A45" s="132" t="s">
        <v>84</v>
      </c>
      <c r="B45" s="6" t="s">
        <v>76</v>
      </c>
      <c r="C45" s="6" t="s">
        <v>77</v>
      </c>
      <c r="D45" s="6"/>
    </row>
    <row r="46" spans="1:4" x14ac:dyDescent="0.3">
      <c r="A46" s="132" t="s">
        <v>85</v>
      </c>
      <c r="B46" s="6" t="s">
        <v>76</v>
      </c>
      <c r="C46" s="6" t="s">
        <v>77</v>
      </c>
      <c r="D46" s="6"/>
    </row>
    <row r="47" spans="1:4" x14ac:dyDescent="0.3">
      <c r="A47" s="132" t="s">
        <v>86</v>
      </c>
      <c r="B47" s="6" t="s">
        <v>76</v>
      </c>
      <c r="C47" s="6" t="s">
        <v>77</v>
      </c>
      <c r="D47" s="6"/>
    </row>
    <row r="48" spans="1:4" x14ac:dyDescent="0.3">
      <c r="A48" s="132" t="s">
        <v>87</v>
      </c>
      <c r="B48" s="6" t="s">
        <v>76</v>
      </c>
      <c r="C48" s="6" t="s">
        <v>77</v>
      </c>
      <c r="D48" s="6"/>
    </row>
    <row r="49" spans="1:4" x14ac:dyDescent="0.3">
      <c r="A49" s="132" t="s">
        <v>88</v>
      </c>
      <c r="B49" s="6" t="s">
        <v>76</v>
      </c>
      <c r="C49" s="6" t="s">
        <v>77</v>
      </c>
      <c r="D49" s="6"/>
    </row>
    <row r="50" spans="1:4" x14ac:dyDescent="0.3">
      <c r="A50" s="132" t="s">
        <v>89</v>
      </c>
      <c r="B50" s="6" t="s">
        <v>76</v>
      </c>
      <c r="C50" s="6" t="s">
        <v>77</v>
      </c>
      <c r="D50" s="6"/>
    </row>
    <row r="51" spans="1:4" x14ac:dyDescent="0.3">
      <c r="A51" s="132" t="s">
        <v>90</v>
      </c>
      <c r="B51" s="6" t="s">
        <v>76</v>
      </c>
      <c r="C51" s="6" t="s">
        <v>91</v>
      </c>
      <c r="D51" s="6"/>
    </row>
    <row r="52" spans="1:4" x14ac:dyDescent="0.3">
      <c r="A52" s="132" t="s">
        <v>92</v>
      </c>
      <c r="B52" s="6" t="s">
        <v>76</v>
      </c>
      <c r="C52" s="6" t="s">
        <v>77</v>
      </c>
      <c r="D52" s="6"/>
    </row>
    <row r="53" spans="1:4" x14ac:dyDescent="0.3">
      <c r="A53" s="132" t="s">
        <v>93</v>
      </c>
      <c r="B53" s="6" t="s">
        <v>76</v>
      </c>
      <c r="C53" s="6" t="s">
        <v>77</v>
      </c>
      <c r="D53" s="6"/>
    </row>
    <row r="54" spans="1:4" x14ac:dyDescent="0.3">
      <c r="A54" s="132" t="s">
        <v>94</v>
      </c>
      <c r="B54" s="6" t="s">
        <v>76</v>
      </c>
      <c r="C54" s="6" t="s">
        <v>77</v>
      </c>
      <c r="D54" s="6"/>
    </row>
    <row r="55" spans="1:4" x14ac:dyDescent="0.3">
      <c r="A55" s="132" t="s">
        <v>95</v>
      </c>
      <c r="B55" s="6" t="s">
        <v>76</v>
      </c>
      <c r="C55" s="6" t="s">
        <v>77</v>
      </c>
      <c r="D55" s="6"/>
    </row>
    <row r="56" spans="1:4" x14ac:dyDescent="0.3">
      <c r="A56" s="132" t="s">
        <v>96</v>
      </c>
      <c r="B56" s="6" t="s">
        <v>76</v>
      </c>
      <c r="C56" s="6" t="s">
        <v>77</v>
      </c>
      <c r="D56" s="6"/>
    </row>
    <row r="57" spans="1:4" x14ac:dyDescent="0.3">
      <c r="A57" s="132" t="s">
        <v>97</v>
      </c>
      <c r="B57" s="6" t="s">
        <v>76</v>
      </c>
      <c r="C57" s="6" t="s">
        <v>77</v>
      </c>
      <c r="D57" s="6"/>
    </row>
    <row r="58" spans="1:4" x14ac:dyDescent="0.3">
      <c r="A58" s="132" t="s">
        <v>98</v>
      </c>
      <c r="B58" s="6" t="s">
        <v>76</v>
      </c>
      <c r="C58" s="6" t="s">
        <v>77</v>
      </c>
      <c r="D58" s="6"/>
    </row>
    <row r="59" spans="1:4" x14ac:dyDescent="0.3">
      <c r="A59" s="132" t="s">
        <v>99</v>
      </c>
      <c r="B59" s="6" t="s">
        <v>76</v>
      </c>
      <c r="C59" s="6" t="s">
        <v>77</v>
      </c>
      <c r="D59" s="6"/>
    </row>
    <row r="60" spans="1:4" x14ac:dyDescent="0.3">
      <c r="A60" s="132" t="s">
        <v>100</v>
      </c>
      <c r="B60" s="6" t="s">
        <v>76</v>
      </c>
      <c r="C60" s="6" t="s">
        <v>77</v>
      </c>
      <c r="D60" s="6"/>
    </row>
    <row r="61" spans="1:4" x14ac:dyDescent="0.3">
      <c r="A61" s="132" t="s">
        <v>101</v>
      </c>
      <c r="B61" s="6" t="s">
        <v>76</v>
      </c>
      <c r="C61" s="6" t="s">
        <v>77</v>
      </c>
      <c r="D61" s="6"/>
    </row>
    <row r="62" spans="1:4" x14ac:dyDescent="0.3">
      <c r="A62" s="132" t="s">
        <v>102</v>
      </c>
      <c r="B62" s="6" t="s">
        <v>76</v>
      </c>
      <c r="C62" s="6" t="s">
        <v>77</v>
      </c>
      <c r="D62" s="6"/>
    </row>
    <row r="63" spans="1:4" x14ac:dyDescent="0.3">
      <c r="A63" s="132" t="s">
        <v>103</v>
      </c>
      <c r="B63" s="6" t="s">
        <v>76</v>
      </c>
      <c r="C63" s="6" t="s">
        <v>77</v>
      </c>
      <c r="D63" s="6"/>
    </row>
    <row r="64" spans="1:4" x14ac:dyDescent="0.3">
      <c r="A64" s="132" t="s">
        <v>104</v>
      </c>
      <c r="B64" s="6" t="s">
        <v>76</v>
      </c>
      <c r="C64" s="6" t="s">
        <v>77</v>
      </c>
      <c r="D64" s="6"/>
    </row>
    <row r="65" spans="1:4" x14ac:dyDescent="0.3">
      <c r="A65" s="132" t="s">
        <v>105</v>
      </c>
      <c r="B65" s="6" t="s">
        <v>76</v>
      </c>
      <c r="C65" s="6" t="s">
        <v>77</v>
      </c>
      <c r="D65" s="6"/>
    </row>
    <row r="66" spans="1:4" x14ac:dyDescent="0.3">
      <c r="A66" s="132" t="s">
        <v>106</v>
      </c>
      <c r="B66" s="6" t="s">
        <v>76</v>
      </c>
      <c r="C66" s="6" t="s">
        <v>77</v>
      </c>
      <c r="D66" s="6"/>
    </row>
    <row r="67" spans="1:4" x14ac:dyDescent="0.3">
      <c r="A67" s="132" t="s">
        <v>107</v>
      </c>
      <c r="B67" s="6" t="s">
        <v>76</v>
      </c>
      <c r="C67" s="6" t="s">
        <v>77</v>
      </c>
      <c r="D67" s="6"/>
    </row>
    <row r="68" spans="1:4" x14ac:dyDescent="0.3">
      <c r="A68" s="132" t="s">
        <v>108</v>
      </c>
      <c r="B68" s="6" t="s">
        <v>76</v>
      </c>
      <c r="C68" s="6" t="s">
        <v>77</v>
      </c>
      <c r="D68" s="6"/>
    </row>
    <row r="69" spans="1:4" x14ac:dyDescent="0.3">
      <c r="A69" s="132" t="s">
        <v>109</v>
      </c>
      <c r="B69" s="6" t="s">
        <v>76</v>
      </c>
      <c r="C69" s="6" t="s">
        <v>77</v>
      </c>
      <c r="D69" s="6"/>
    </row>
    <row r="70" spans="1:4" x14ac:dyDescent="0.3">
      <c r="A70" s="132" t="s">
        <v>110</v>
      </c>
      <c r="B70" s="6" t="s">
        <v>76</v>
      </c>
      <c r="C70" s="6" t="s">
        <v>77</v>
      </c>
      <c r="D70" s="6"/>
    </row>
    <row r="71" spans="1:4" x14ac:dyDescent="0.3">
      <c r="A71" s="132" t="s">
        <v>111</v>
      </c>
      <c r="B71" s="6" t="s">
        <v>76</v>
      </c>
      <c r="C71" s="6" t="s">
        <v>77</v>
      </c>
      <c r="D71" s="6"/>
    </row>
    <row r="72" spans="1:4" x14ac:dyDescent="0.3">
      <c r="A72" s="132" t="s">
        <v>112</v>
      </c>
      <c r="B72" s="6" t="s">
        <v>113</v>
      </c>
      <c r="C72" s="6" t="s">
        <v>114</v>
      </c>
      <c r="D72" s="6"/>
    </row>
    <row r="73" spans="1:4" x14ac:dyDescent="0.3">
      <c r="A73" s="132" t="s">
        <v>115</v>
      </c>
      <c r="B73" s="6" t="s">
        <v>113</v>
      </c>
      <c r="C73" s="6" t="s">
        <v>114</v>
      </c>
      <c r="D73" s="6"/>
    </row>
    <row r="74" spans="1:4" x14ac:dyDescent="0.3">
      <c r="A74" s="132" t="s">
        <v>116</v>
      </c>
      <c r="B74" s="6" t="s">
        <v>113</v>
      </c>
      <c r="C74" s="6" t="s">
        <v>114</v>
      </c>
      <c r="D74" s="6"/>
    </row>
    <row r="75" spans="1:4" x14ac:dyDescent="0.3">
      <c r="A75" s="132" t="s">
        <v>117</v>
      </c>
      <c r="B75" s="6" t="s">
        <v>113</v>
      </c>
      <c r="C75" s="6" t="s">
        <v>114</v>
      </c>
      <c r="D75" s="6"/>
    </row>
    <row r="76" spans="1:4" x14ac:dyDescent="0.3">
      <c r="A76" s="132" t="s">
        <v>118</v>
      </c>
      <c r="B76" s="6" t="s">
        <v>113</v>
      </c>
      <c r="C76" s="6" t="s">
        <v>114</v>
      </c>
      <c r="D76" s="6"/>
    </row>
    <row r="77" spans="1:4" x14ac:dyDescent="0.3">
      <c r="A77" s="132" t="s">
        <v>119</v>
      </c>
      <c r="B77" s="6" t="s">
        <v>113</v>
      </c>
      <c r="C77" s="6" t="s">
        <v>114</v>
      </c>
      <c r="D77" s="6"/>
    </row>
    <row r="78" spans="1:4" x14ac:dyDescent="0.3">
      <c r="A78" s="132" t="s">
        <v>120</v>
      </c>
      <c r="B78" s="6" t="s">
        <v>113</v>
      </c>
      <c r="C78" s="6" t="s">
        <v>114</v>
      </c>
      <c r="D78" s="6"/>
    </row>
    <row r="79" spans="1:4" x14ac:dyDescent="0.3">
      <c r="A79" s="132" t="s">
        <v>121</v>
      </c>
      <c r="B79" s="6" t="s">
        <v>113</v>
      </c>
      <c r="C79" s="6" t="s">
        <v>114</v>
      </c>
      <c r="D79" s="6"/>
    </row>
    <row r="80" spans="1:4" x14ac:dyDescent="0.3">
      <c r="A80" s="132" t="s">
        <v>122</v>
      </c>
      <c r="B80" s="6" t="s">
        <v>113</v>
      </c>
      <c r="C80" s="6" t="s">
        <v>114</v>
      </c>
      <c r="D80" s="6"/>
    </row>
    <row r="81" spans="1:4" x14ac:dyDescent="0.3">
      <c r="A81" s="132" t="s">
        <v>123</v>
      </c>
      <c r="B81" s="6" t="s">
        <v>113</v>
      </c>
      <c r="C81" s="6" t="s">
        <v>114</v>
      </c>
      <c r="D81" s="6"/>
    </row>
    <row r="82" spans="1:4" x14ac:dyDescent="0.3">
      <c r="A82" s="132" t="s">
        <v>124</v>
      </c>
      <c r="B82" s="6" t="s">
        <v>113</v>
      </c>
      <c r="C82" s="6" t="s">
        <v>114</v>
      </c>
      <c r="D82" s="6"/>
    </row>
    <row r="83" spans="1:4" x14ac:dyDescent="0.3">
      <c r="A83" s="132" t="s">
        <v>125</v>
      </c>
      <c r="B83" s="6" t="s">
        <v>113</v>
      </c>
      <c r="C83" s="6" t="s">
        <v>114</v>
      </c>
      <c r="D83" s="6"/>
    </row>
    <row r="84" spans="1:4" x14ac:dyDescent="0.3">
      <c r="A84" s="132" t="s">
        <v>126</v>
      </c>
      <c r="B84" s="6" t="s">
        <v>127</v>
      </c>
      <c r="C84" s="6" t="s">
        <v>128</v>
      </c>
      <c r="D84" s="6"/>
    </row>
    <row r="85" spans="1:4" x14ac:dyDescent="0.3">
      <c r="A85" s="132" t="s">
        <v>129</v>
      </c>
      <c r="B85" s="6" t="s">
        <v>127</v>
      </c>
      <c r="C85" s="6" t="s">
        <v>128</v>
      </c>
      <c r="D85" s="6"/>
    </row>
    <row r="86" spans="1:4" x14ac:dyDescent="0.3">
      <c r="A86" s="132" t="s">
        <v>130</v>
      </c>
      <c r="B86" s="6" t="s">
        <v>131</v>
      </c>
      <c r="C86" s="6" t="s">
        <v>132</v>
      </c>
      <c r="D86" s="6"/>
    </row>
    <row r="87" spans="1:4" x14ac:dyDescent="0.3">
      <c r="A87" s="132" t="s">
        <v>133</v>
      </c>
      <c r="B87" s="6" t="s">
        <v>131</v>
      </c>
      <c r="C87" s="6" t="s">
        <v>132</v>
      </c>
      <c r="D87" s="6"/>
    </row>
    <row r="88" spans="1:4" x14ac:dyDescent="0.3">
      <c r="A88" s="132" t="s">
        <v>134</v>
      </c>
      <c r="B88" s="6" t="s">
        <v>131</v>
      </c>
      <c r="C88" s="6" t="s">
        <v>132</v>
      </c>
      <c r="D88" s="6"/>
    </row>
    <row r="89" spans="1:4" x14ac:dyDescent="0.3">
      <c r="A89" s="132" t="s">
        <v>135</v>
      </c>
      <c r="B89" s="6" t="s">
        <v>131</v>
      </c>
      <c r="C89" s="6" t="s">
        <v>136</v>
      </c>
      <c r="D89" s="6"/>
    </row>
    <row r="90" spans="1:4" x14ac:dyDescent="0.3">
      <c r="A90" s="132" t="s">
        <v>137</v>
      </c>
      <c r="B90" s="6" t="s">
        <v>131</v>
      </c>
      <c r="C90" s="6" t="s">
        <v>136</v>
      </c>
      <c r="D90" s="6"/>
    </row>
    <row r="91" spans="1:4" x14ac:dyDescent="0.3">
      <c r="A91" s="132" t="s">
        <v>138</v>
      </c>
      <c r="B91" s="6" t="s">
        <v>131</v>
      </c>
      <c r="C91" s="6" t="s">
        <v>136</v>
      </c>
      <c r="D91" s="6"/>
    </row>
    <row r="92" spans="1:4" x14ac:dyDescent="0.3">
      <c r="A92" s="132" t="s">
        <v>139</v>
      </c>
      <c r="B92" s="6" t="s">
        <v>131</v>
      </c>
      <c r="C92" s="6" t="s">
        <v>136</v>
      </c>
      <c r="D92" s="6"/>
    </row>
    <row r="93" spans="1:4" x14ac:dyDescent="0.3">
      <c r="A93" s="132" t="s">
        <v>140</v>
      </c>
      <c r="B93" s="6" t="s">
        <v>131</v>
      </c>
      <c r="C93" s="6" t="s">
        <v>297</v>
      </c>
      <c r="D93" s="6"/>
    </row>
    <row r="94" spans="1:4" x14ac:dyDescent="0.3">
      <c r="A94" s="132" t="s">
        <v>141</v>
      </c>
      <c r="B94" s="6" t="s">
        <v>131</v>
      </c>
      <c r="C94" s="6" t="s">
        <v>298</v>
      </c>
      <c r="D94" s="6"/>
    </row>
    <row r="95" spans="1:4" x14ac:dyDescent="0.3">
      <c r="A95" s="132" t="s">
        <v>142</v>
      </c>
      <c r="B95" s="6" t="s">
        <v>131</v>
      </c>
      <c r="C95" s="6" t="s">
        <v>519</v>
      </c>
      <c r="D95" s="6"/>
    </row>
    <row r="96" spans="1:4" x14ac:dyDescent="0.3">
      <c r="A96" s="132" t="s">
        <v>143</v>
      </c>
      <c r="B96" s="6" t="s">
        <v>144</v>
      </c>
      <c r="C96" s="6" t="s">
        <v>145</v>
      </c>
      <c r="D96" s="6"/>
    </row>
    <row r="97" spans="1:4" x14ac:dyDescent="0.3">
      <c r="A97" s="132" t="s">
        <v>146</v>
      </c>
      <c r="B97" s="6" t="s">
        <v>144</v>
      </c>
      <c r="C97" s="6" t="s">
        <v>520</v>
      </c>
      <c r="D97" s="6"/>
    </row>
    <row r="98" spans="1:4" x14ac:dyDescent="0.3">
      <c r="A98" s="132" t="s">
        <v>147</v>
      </c>
      <c r="B98" s="6" t="s">
        <v>144</v>
      </c>
      <c r="C98" s="6" t="s">
        <v>520</v>
      </c>
      <c r="D98" s="6"/>
    </row>
    <row r="99" spans="1:4" x14ac:dyDescent="0.3">
      <c r="A99" s="132" t="s">
        <v>148</v>
      </c>
      <c r="B99" s="6" t="s">
        <v>144</v>
      </c>
      <c r="C99" s="6" t="s">
        <v>520</v>
      </c>
      <c r="D99" s="6"/>
    </row>
    <row r="100" spans="1:4" x14ac:dyDescent="0.3">
      <c r="A100" s="132" t="s">
        <v>149</v>
      </c>
      <c r="B100" s="6" t="s">
        <v>144</v>
      </c>
      <c r="C100" s="6" t="s">
        <v>520</v>
      </c>
      <c r="D100" s="6"/>
    </row>
    <row r="101" spans="1:4" x14ac:dyDescent="0.3">
      <c r="A101" s="132" t="s">
        <v>150</v>
      </c>
      <c r="B101" s="6" t="s">
        <v>144</v>
      </c>
      <c r="C101" s="6" t="s">
        <v>520</v>
      </c>
      <c r="D101" s="6"/>
    </row>
    <row r="102" spans="1:4" x14ac:dyDescent="0.3">
      <c r="A102" s="132" t="s">
        <v>151</v>
      </c>
      <c r="B102" s="6" t="s">
        <v>144</v>
      </c>
      <c r="C102" s="6" t="s">
        <v>520</v>
      </c>
      <c r="D102" s="6"/>
    </row>
    <row r="103" spans="1:4" x14ac:dyDescent="0.3">
      <c r="A103" s="132" t="s">
        <v>152</v>
      </c>
      <c r="B103" s="6" t="s">
        <v>144</v>
      </c>
      <c r="C103" s="6" t="s">
        <v>520</v>
      </c>
      <c r="D103" s="6"/>
    </row>
    <row r="104" spans="1:4" x14ac:dyDescent="0.3">
      <c r="A104" s="132" t="s">
        <v>153</v>
      </c>
      <c r="B104" s="6" t="s">
        <v>144</v>
      </c>
      <c r="C104" s="6" t="s">
        <v>520</v>
      </c>
      <c r="D104" s="6"/>
    </row>
    <row r="105" spans="1:4" x14ac:dyDescent="0.3">
      <c r="A105" s="132" t="s">
        <v>154</v>
      </c>
      <c r="B105" s="6" t="s">
        <v>144</v>
      </c>
      <c r="C105" s="6" t="s">
        <v>155</v>
      </c>
      <c r="D105" s="6"/>
    </row>
    <row r="106" spans="1:4" x14ac:dyDescent="0.3">
      <c r="A106" s="132" t="s">
        <v>156</v>
      </c>
      <c r="B106" s="6" t="s">
        <v>144</v>
      </c>
      <c r="C106" s="6" t="s">
        <v>155</v>
      </c>
      <c r="D106" s="6"/>
    </row>
    <row r="107" spans="1:4" x14ac:dyDescent="0.3">
      <c r="A107" s="132" t="s">
        <v>157</v>
      </c>
      <c r="B107" s="6" t="s">
        <v>144</v>
      </c>
      <c r="C107" s="6" t="s">
        <v>155</v>
      </c>
      <c r="D107" s="6"/>
    </row>
    <row r="108" spans="1:4" x14ac:dyDescent="0.3">
      <c r="A108" s="132" t="s">
        <v>158</v>
      </c>
      <c r="B108" s="6" t="s">
        <v>144</v>
      </c>
      <c r="C108" s="6" t="s">
        <v>155</v>
      </c>
      <c r="D108" s="6"/>
    </row>
    <row r="109" spans="1:4" x14ac:dyDescent="0.3">
      <c r="A109" s="132" t="s">
        <v>159</v>
      </c>
      <c r="B109" s="6" t="s">
        <v>144</v>
      </c>
      <c r="C109" s="6" t="s">
        <v>155</v>
      </c>
      <c r="D109" s="6"/>
    </row>
    <row r="110" spans="1:4" x14ac:dyDescent="0.3">
      <c r="A110" s="132" t="s">
        <v>160</v>
      </c>
      <c r="B110" s="6" t="s">
        <v>144</v>
      </c>
      <c r="C110" s="6" t="s">
        <v>155</v>
      </c>
      <c r="D110" s="6"/>
    </row>
    <row r="111" spans="1:4" x14ac:dyDescent="0.3">
      <c r="A111" s="132" t="s">
        <v>161</v>
      </c>
      <c r="B111" s="6" t="s">
        <v>144</v>
      </c>
      <c r="C111" s="6" t="s">
        <v>155</v>
      </c>
      <c r="D111" s="6"/>
    </row>
    <row r="112" spans="1:4" x14ac:dyDescent="0.3">
      <c r="A112" s="132" t="s">
        <v>162</v>
      </c>
      <c r="B112" s="6" t="s">
        <v>144</v>
      </c>
      <c r="C112" s="6" t="s">
        <v>155</v>
      </c>
      <c r="D112" s="6"/>
    </row>
    <row r="113" spans="1:4" x14ac:dyDescent="0.3">
      <c r="A113" s="132" t="s">
        <v>163</v>
      </c>
      <c r="B113" s="6" t="s">
        <v>144</v>
      </c>
      <c r="C113" s="6" t="s">
        <v>155</v>
      </c>
      <c r="D113" s="6"/>
    </row>
    <row r="114" spans="1:4" x14ac:dyDescent="0.3">
      <c r="A114" s="132" t="s">
        <v>164</v>
      </c>
      <c r="B114" s="6" t="s">
        <v>144</v>
      </c>
      <c r="C114" s="6" t="s">
        <v>155</v>
      </c>
      <c r="D114" s="6"/>
    </row>
    <row r="115" spans="1:4" x14ac:dyDescent="0.3">
      <c r="A115" s="132" t="s">
        <v>165</v>
      </c>
      <c r="B115" s="6" t="s">
        <v>144</v>
      </c>
      <c r="C115" s="6" t="s">
        <v>155</v>
      </c>
      <c r="D115" s="6"/>
    </row>
    <row r="116" spans="1:4" x14ac:dyDescent="0.3">
      <c r="A116" s="132" t="s">
        <v>166</v>
      </c>
      <c r="B116" s="6" t="s">
        <v>144</v>
      </c>
      <c r="C116" s="6" t="s">
        <v>155</v>
      </c>
      <c r="D116" s="6"/>
    </row>
    <row r="117" spans="1:4" x14ac:dyDescent="0.3">
      <c r="A117" s="132" t="s">
        <v>167</v>
      </c>
      <c r="B117" s="6" t="s">
        <v>144</v>
      </c>
      <c r="C117" s="6" t="s">
        <v>155</v>
      </c>
      <c r="D117" s="6"/>
    </row>
    <row r="118" spans="1:4" x14ac:dyDescent="0.3">
      <c r="A118" s="132" t="s">
        <v>168</v>
      </c>
      <c r="B118" s="6" t="s">
        <v>144</v>
      </c>
      <c r="C118" s="6" t="s">
        <v>155</v>
      </c>
      <c r="D118" s="6"/>
    </row>
    <row r="119" spans="1:4" x14ac:dyDescent="0.3">
      <c r="A119" s="132" t="s">
        <v>169</v>
      </c>
      <c r="B119" s="6" t="s">
        <v>144</v>
      </c>
      <c r="C119" s="6" t="s">
        <v>155</v>
      </c>
      <c r="D119" s="6"/>
    </row>
    <row r="120" spans="1:4" x14ac:dyDescent="0.3">
      <c r="A120" s="132" t="s">
        <v>170</v>
      </c>
      <c r="B120" s="6" t="s">
        <v>144</v>
      </c>
      <c r="C120" s="6" t="s">
        <v>155</v>
      </c>
      <c r="D120" s="6"/>
    </row>
    <row r="121" spans="1:4" x14ac:dyDescent="0.3">
      <c r="A121" s="132" t="s">
        <v>171</v>
      </c>
      <c r="B121" s="6" t="s">
        <v>144</v>
      </c>
      <c r="C121" s="6" t="s">
        <v>155</v>
      </c>
      <c r="D121" s="6"/>
    </row>
    <row r="122" spans="1:4" x14ac:dyDescent="0.3">
      <c r="A122" s="132" t="s">
        <v>172</v>
      </c>
      <c r="B122" s="6" t="s">
        <v>144</v>
      </c>
      <c r="C122" s="6" t="s">
        <v>155</v>
      </c>
      <c r="D122" s="6"/>
    </row>
    <row r="123" spans="1:4" x14ac:dyDescent="0.3">
      <c r="A123" s="132" t="s">
        <v>173</v>
      </c>
      <c r="B123" s="6" t="s">
        <v>144</v>
      </c>
      <c r="C123" s="6" t="s">
        <v>155</v>
      </c>
      <c r="D123" s="6"/>
    </row>
    <row r="124" spans="1:4" x14ac:dyDescent="0.3">
      <c r="A124" s="132" t="s">
        <v>174</v>
      </c>
      <c r="B124" s="6" t="s">
        <v>144</v>
      </c>
      <c r="C124" s="6" t="s">
        <v>155</v>
      </c>
      <c r="D124" s="6"/>
    </row>
    <row r="125" spans="1:4" x14ac:dyDescent="0.3">
      <c r="A125" s="132" t="s">
        <v>175</v>
      </c>
      <c r="B125" s="6" t="s">
        <v>144</v>
      </c>
      <c r="C125" s="6" t="s">
        <v>176</v>
      </c>
      <c r="D125" s="6"/>
    </row>
    <row r="126" spans="1:4" x14ac:dyDescent="0.3">
      <c r="A126" s="132" t="s">
        <v>177</v>
      </c>
      <c r="B126" s="6" t="s">
        <v>144</v>
      </c>
      <c r="C126" s="6" t="s">
        <v>521</v>
      </c>
      <c r="D126" s="6" t="s">
        <v>524</v>
      </c>
    </row>
    <row r="127" spans="1:4" x14ac:dyDescent="0.3">
      <c r="A127" s="132" t="s">
        <v>178</v>
      </c>
      <c r="B127" s="6" t="s">
        <v>144</v>
      </c>
      <c r="C127" s="6" t="s">
        <v>521</v>
      </c>
      <c r="D127" s="6" t="s">
        <v>525</v>
      </c>
    </row>
    <row r="128" spans="1:4" x14ac:dyDescent="0.3">
      <c r="A128" s="132" t="s">
        <v>179</v>
      </c>
      <c r="B128" s="6" t="s">
        <v>144</v>
      </c>
      <c r="C128" s="6" t="s">
        <v>521</v>
      </c>
      <c r="D128" s="6" t="s">
        <v>180</v>
      </c>
    </row>
    <row r="129" spans="1:4" x14ac:dyDescent="0.3">
      <c r="A129" s="132" t="s">
        <v>181</v>
      </c>
      <c r="B129" s="6" t="s">
        <v>144</v>
      </c>
      <c r="C129" s="6" t="s">
        <v>521</v>
      </c>
      <c r="D129" s="6" t="s">
        <v>180</v>
      </c>
    </row>
    <row r="130" spans="1:4" x14ac:dyDescent="0.3">
      <c r="A130" s="132" t="s">
        <v>182</v>
      </c>
      <c r="B130" s="6" t="s">
        <v>144</v>
      </c>
      <c r="C130" s="6" t="s">
        <v>521</v>
      </c>
      <c r="D130" s="6" t="s">
        <v>180</v>
      </c>
    </row>
    <row r="131" spans="1:4" x14ac:dyDescent="0.3">
      <c r="A131" s="132" t="s">
        <v>183</v>
      </c>
      <c r="B131" s="6" t="s">
        <v>144</v>
      </c>
      <c r="C131" s="6" t="s">
        <v>521</v>
      </c>
      <c r="D131" s="6" t="s">
        <v>180</v>
      </c>
    </row>
    <row r="132" spans="1:4" x14ac:dyDescent="0.3">
      <c r="A132" s="132" t="s">
        <v>184</v>
      </c>
      <c r="B132" s="6" t="s">
        <v>144</v>
      </c>
      <c r="C132" s="6" t="s">
        <v>521</v>
      </c>
      <c r="D132" s="6" t="s">
        <v>180</v>
      </c>
    </row>
    <row r="133" spans="1:4" x14ac:dyDescent="0.3">
      <c r="A133" s="132" t="s">
        <v>185</v>
      </c>
      <c r="B133" s="6" t="s">
        <v>144</v>
      </c>
      <c r="C133" s="6" t="s">
        <v>521</v>
      </c>
      <c r="D133" s="6" t="s">
        <v>180</v>
      </c>
    </row>
    <row r="134" spans="1:4" x14ac:dyDescent="0.3">
      <c r="A134" s="132" t="s">
        <v>186</v>
      </c>
      <c r="B134" s="6" t="s">
        <v>144</v>
      </c>
      <c r="C134" s="6" t="s">
        <v>521</v>
      </c>
      <c r="D134" s="6" t="s">
        <v>180</v>
      </c>
    </row>
    <row r="135" spans="1:4" x14ac:dyDescent="0.3">
      <c r="A135" s="132" t="s">
        <v>187</v>
      </c>
      <c r="B135" s="6" t="s">
        <v>144</v>
      </c>
      <c r="C135" s="6" t="s">
        <v>521</v>
      </c>
      <c r="D135" s="6" t="s">
        <v>180</v>
      </c>
    </row>
    <row r="136" spans="1:4" x14ac:dyDescent="0.3">
      <c r="A136" s="132" t="s">
        <v>188</v>
      </c>
      <c r="B136" s="6" t="s">
        <v>144</v>
      </c>
      <c r="C136" s="6" t="s">
        <v>521</v>
      </c>
      <c r="D136" s="6" t="s">
        <v>180</v>
      </c>
    </row>
    <row r="137" spans="1:4" x14ac:dyDescent="0.3">
      <c r="A137" s="132" t="s">
        <v>189</v>
      </c>
      <c r="B137" s="6" t="s">
        <v>144</v>
      </c>
      <c r="C137" s="6" t="s">
        <v>521</v>
      </c>
      <c r="D137" s="6" t="s">
        <v>180</v>
      </c>
    </row>
    <row r="138" spans="1:4" x14ac:dyDescent="0.3">
      <c r="A138" s="132" t="s">
        <v>190</v>
      </c>
      <c r="B138" s="6" t="s">
        <v>144</v>
      </c>
      <c r="C138" s="6" t="s">
        <v>521</v>
      </c>
      <c r="D138" s="6" t="s">
        <v>180</v>
      </c>
    </row>
    <row r="139" spans="1:4" x14ac:dyDescent="0.3">
      <c r="A139" s="132" t="s">
        <v>191</v>
      </c>
      <c r="B139" s="6" t="s">
        <v>144</v>
      </c>
      <c r="C139" s="6" t="s">
        <v>521</v>
      </c>
      <c r="D139" s="6" t="s">
        <v>180</v>
      </c>
    </row>
    <row r="140" spans="1:4" x14ac:dyDescent="0.3">
      <c r="A140" s="132" t="s">
        <v>192</v>
      </c>
      <c r="B140" s="6" t="s">
        <v>144</v>
      </c>
      <c r="C140" s="6" t="s">
        <v>521</v>
      </c>
      <c r="D140" s="6" t="s">
        <v>180</v>
      </c>
    </row>
    <row r="141" spans="1:4" x14ac:dyDescent="0.3">
      <c r="A141" s="132" t="s">
        <v>193</v>
      </c>
      <c r="B141" s="6" t="s">
        <v>144</v>
      </c>
      <c r="C141" s="6" t="s">
        <v>521</v>
      </c>
      <c r="D141" s="6" t="s">
        <v>180</v>
      </c>
    </row>
    <row r="142" spans="1:4" x14ac:dyDescent="0.3">
      <c r="A142" s="132" t="s">
        <v>194</v>
      </c>
      <c r="B142" s="6" t="s">
        <v>144</v>
      </c>
      <c r="C142" s="6" t="s">
        <v>521</v>
      </c>
      <c r="D142" s="6" t="s">
        <v>180</v>
      </c>
    </row>
    <row r="143" spans="1:4" x14ac:dyDescent="0.3">
      <c r="A143" s="132" t="s">
        <v>195</v>
      </c>
      <c r="B143" s="6" t="s">
        <v>131</v>
      </c>
      <c r="C143" s="6" t="s">
        <v>522</v>
      </c>
      <c r="D143" s="6"/>
    </row>
    <row r="144" spans="1:4" x14ac:dyDescent="0.3">
      <c r="A144" s="132" t="s">
        <v>196</v>
      </c>
      <c r="B144" s="6" t="s">
        <v>131</v>
      </c>
      <c r="C144" s="6" t="s">
        <v>522</v>
      </c>
      <c r="D144" s="6"/>
    </row>
    <row r="145" spans="1:4" x14ac:dyDescent="0.3">
      <c r="A145" s="132" t="s">
        <v>197</v>
      </c>
      <c r="B145" s="6" t="s">
        <v>131</v>
      </c>
      <c r="C145" s="6" t="s">
        <v>522</v>
      </c>
      <c r="D145" s="6"/>
    </row>
    <row r="146" spans="1:4" x14ac:dyDescent="0.3">
      <c r="A146" s="132" t="s">
        <v>198</v>
      </c>
      <c r="B146" s="6" t="s">
        <v>131</v>
      </c>
      <c r="C146" s="6" t="s">
        <v>522</v>
      </c>
      <c r="D146" s="6"/>
    </row>
    <row r="147" spans="1:4" x14ac:dyDescent="0.3">
      <c r="A147" s="132" t="s">
        <v>199</v>
      </c>
      <c r="B147" s="6" t="s">
        <v>131</v>
      </c>
      <c r="C147" s="6" t="s">
        <v>522</v>
      </c>
      <c r="D147" s="6"/>
    </row>
    <row r="148" spans="1:4" x14ac:dyDescent="0.3">
      <c r="A148" s="132" t="s">
        <v>200</v>
      </c>
      <c r="B148" s="6" t="s">
        <v>131</v>
      </c>
      <c r="C148" s="6" t="s">
        <v>522</v>
      </c>
      <c r="D148" s="6"/>
    </row>
    <row r="149" spans="1:4" x14ac:dyDescent="0.3">
      <c r="A149" s="132" t="s">
        <v>201</v>
      </c>
      <c r="B149" s="6" t="s">
        <v>131</v>
      </c>
      <c r="C149" s="6" t="s">
        <v>522</v>
      </c>
      <c r="D149" s="6"/>
    </row>
    <row r="150" spans="1:4" x14ac:dyDescent="0.3">
      <c r="A150" s="132" t="s">
        <v>202</v>
      </c>
      <c r="B150" s="6" t="s">
        <v>131</v>
      </c>
      <c r="C150" s="6" t="s">
        <v>522</v>
      </c>
      <c r="D150" s="6"/>
    </row>
    <row r="151" spans="1:4" x14ac:dyDescent="0.3">
      <c r="A151" s="132" t="s">
        <v>203</v>
      </c>
      <c r="B151" s="6" t="s">
        <v>131</v>
      </c>
      <c r="C151" s="6" t="s">
        <v>522</v>
      </c>
      <c r="D151" s="6"/>
    </row>
    <row r="152" spans="1:4" x14ac:dyDescent="0.3">
      <c r="A152" s="132" t="s">
        <v>204</v>
      </c>
      <c r="B152" s="6" t="s">
        <v>131</v>
      </c>
      <c r="C152" s="6" t="s">
        <v>522</v>
      </c>
      <c r="D152" s="6"/>
    </row>
    <row r="153" spans="1:4" x14ac:dyDescent="0.3">
      <c r="A153" s="132" t="s">
        <v>205</v>
      </c>
      <c r="B153" s="6" t="s">
        <v>131</v>
      </c>
      <c r="C153" s="6" t="s">
        <v>522</v>
      </c>
      <c r="D153" s="6"/>
    </row>
    <row r="154" spans="1:4" x14ac:dyDescent="0.3">
      <c r="A154" s="132" t="s">
        <v>206</v>
      </c>
      <c r="B154" s="6" t="s">
        <v>131</v>
      </c>
      <c r="C154" s="6" t="s">
        <v>522</v>
      </c>
      <c r="D154" s="6"/>
    </row>
    <row r="155" spans="1:4" x14ac:dyDescent="0.3">
      <c r="A155" s="132" t="s">
        <v>207</v>
      </c>
      <c r="B155" s="6" t="s">
        <v>131</v>
      </c>
      <c r="C155" s="6" t="s">
        <v>522</v>
      </c>
      <c r="D155" s="6"/>
    </row>
    <row r="156" spans="1:4" x14ac:dyDescent="0.3">
      <c r="A156" s="132" t="s">
        <v>208</v>
      </c>
      <c r="B156" s="6" t="s">
        <v>131</v>
      </c>
      <c r="C156" s="6" t="s">
        <v>522</v>
      </c>
      <c r="D156" s="6"/>
    </row>
    <row r="157" spans="1:4" x14ac:dyDescent="0.3">
      <c r="A157" s="132" t="s">
        <v>209</v>
      </c>
      <c r="B157" s="6" t="s">
        <v>131</v>
      </c>
      <c r="C157" s="6" t="s">
        <v>522</v>
      </c>
      <c r="D157" s="6"/>
    </row>
    <row r="158" spans="1:4" x14ac:dyDescent="0.3">
      <c r="A158" s="132" t="s">
        <v>210</v>
      </c>
      <c r="B158" s="6" t="s">
        <v>131</v>
      </c>
      <c r="C158" s="6" t="s">
        <v>522</v>
      </c>
      <c r="D158" s="6"/>
    </row>
    <row r="159" spans="1:4" x14ac:dyDescent="0.3">
      <c r="A159" s="132" t="s">
        <v>211</v>
      </c>
      <c r="B159" s="6" t="s">
        <v>131</v>
      </c>
      <c r="C159" s="6" t="s">
        <v>522</v>
      </c>
      <c r="D159" s="6"/>
    </row>
    <row r="160" spans="1:4" x14ac:dyDescent="0.3">
      <c r="A160" s="132" t="s">
        <v>212</v>
      </c>
      <c r="B160" s="6" t="s">
        <v>131</v>
      </c>
      <c r="C160" s="6" t="s">
        <v>522</v>
      </c>
      <c r="D160" s="6"/>
    </row>
    <row r="161" spans="1:4" x14ac:dyDescent="0.3">
      <c r="A161" s="132" t="s">
        <v>213</v>
      </c>
      <c r="B161" s="6" t="s">
        <v>131</v>
      </c>
      <c r="C161" s="6" t="s">
        <v>522</v>
      </c>
      <c r="D161" s="6"/>
    </row>
    <row r="162" spans="1:4" x14ac:dyDescent="0.3">
      <c r="A162" s="132" t="s">
        <v>214</v>
      </c>
      <c r="B162" s="6" t="s">
        <v>131</v>
      </c>
      <c r="C162" s="6" t="s">
        <v>522</v>
      </c>
      <c r="D162" s="6"/>
    </row>
    <row r="163" spans="1:4" x14ac:dyDescent="0.3">
      <c r="A163" s="132" t="s">
        <v>215</v>
      </c>
      <c r="B163" s="6" t="s">
        <v>131</v>
      </c>
      <c r="C163" s="6" t="s">
        <v>522</v>
      </c>
      <c r="D163" s="6"/>
    </row>
    <row r="164" spans="1:4" x14ac:dyDescent="0.3">
      <c r="A164" s="132" t="s">
        <v>216</v>
      </c>
      <c r="B164" s="6" t="s">
        <v>131</v>
      </c>
      <c r="C164" s="6" t="s">
        <v>522</v>
      </c>
      <c r="D164" s="6"/>
    </row>
    <row r="165" spans="1:4" x14ac:dyDescent="0.3">
      <c r="A165" s="132" t="s">
        <v>217</v>
      </c>
      <c r="B165" s="6" t="s">
        <v>131</v>
      </c>
      <c r="C165" s="6" t="s">
        <v>522</v>
      </c>
      <c r="D165" s="6"/>
    </row>
    <row r="166" spans="1:4" x14ac:dyDescent="0.3">
      <c r="A166" s="132" t="s">
        <v>218</v>
      </c>
      <c r="B166" s="6" t="s">
        <v>131</v>
      </c>
      <c r="C166" s="6" t="s">
        <v>522</v>
      </c>
      <c r="D166" s="6"/>
    </row>
    <row r="167" spans="1:4" x14ac:dyDescent="0.3">
      <c r="A167" s="132" t="s">
        <v>219</v>
      </c>
      <c r="B167" s="6" t="s">
        <v>131</v>
      </c>
      <c r="C167" s="6" t="s">
        <v>522</v>
      </c>
      <c r="D167" s="6"/>
    </row>
    <row r="168" spans="1:4" x14ac:dyDescent="0.3">
      <c r="A168" s="132" t="s">
        <v>220</v>
      </c>
      <c r="B168" s="6" t="s">
        <v>131</v>
      </c>
      <c r="C168" s="6" t="s">
        <v>522</v>
      </c>
      <c r="D168" s="6"/>
    </row>
    <row r="169" spans="1:4" x14ac:dyDescent="0.3">
      <c r="A169" s="132" t="s">
        <v>221</v>
      </c>
      <c r="B169" s="6" t="s">
        <v>131</v>
      </c>
      <c r="C169" s="6" t="s">
        <v>522</v>
      </c>
      <c r="D169" s="6"/>
    </row>
    <row r="170" spans="1:4" x14ac:dyDescent="0.3">
      <c r="A170" s="132" t="s">
        <v>222</v>
      </c>
      <c r="B170" s="6" t="s">
        <v>131</v>
      </c>
      <c r="C170" s="6" t="s">
        <v>522</v>
      </c>
      <c r="D170" s="6"/>
    </row>
    <row r="171" spans="1:4" x14ac:dyDescent="0.3">
      <c r="A171" s="132" t="s">
        <v>223</v>
      </c>
      <c r="B171" s="6" t="s">
        <v>144</v>
      </c>
      <c r="C171" s="6" t="s">
        <v>521</v>
      </c>
      <c r="D171" s="6" t="s">
        <v>180</v>
      </c>
    </row>
    <row r="172" spans="1:4" x14ac:dyDescent="0.3">
      <c r="A172" s="132" t="s">
        <v>224</v>
      </c>
      <c r="B172" s="6" t="s">
        <v>144</v>
      </c>
      <c r="C172" s="6" t="s">
        <v>521</v>
      </c>
      <c r="D172" s="6" t="s">
        <v>180</v>
      </c>
    </row>
    <row r="173" spans="1:4" x14ac:dyDescent="0.3">
      <c r="A173" s="132" t="s">
        <v>225</v>
      </c>
      <c r="B173" s="6" t="s">
        <v>144</v>
      </c>
      <c r="C173" s="6" t="s">
        <v>521</v>
      </c>
      <c r="D173" s="6" t="s">
        <v>180</v>
      </c>
    </row>
    <row r="174" spans="1:4" x14ac:dyDescent="0.3">
      <c r="A174" s="132" t="s">
        <v>226</v>
      </c>
      <c r="B174" s="6" t="s">
        <v>144</v>
      </c>
      <c r="C174" s="6" t="s">
        <v>521</v>
      </c>
      <c r="D174" s="6" t="s">
        <v>180</v>
      </c>
    </row>
    <row r="175" spans="1:4" x14ac:dyDescent="0.3">
      <c r="A175" s="132" t="s">
        <v>227</v>
      </c>
      <c r="B175" s="6" t="s">
        <v>144</v>
      </c>
      <c r="C175" s="6" t="s">
        <v>521</v>
      </c>
      <c r="D175" s="6" t="s">
        <v>180</v>
      </c>
    </row>
    <row r="176" spans="1:4" x14ac:dyDescent="0.3">
      <c r="A176" s="132" t="s">
        <v>228</v>
      </c>
      <c r="B176" s="6" t="s">
        <v>144</v>
      </c>
      <c r="C176" s="6" t="s">
        <v>521</v>
      </c>
      <c r="D176" s="6" t="s">
        <v>180</v>
      </c>
    </row>
    <row r="177" spans="1:4" x14ac:dyDescent="0.3">
      <c r="A177" s="132" t="s">
        <v>229</v>
      </c>
      <c r="B177" s="6" t="s">
        <v>144</v>
      </c>
      <c r="C177" s="6" t="s">
        <v>521</v>
      </c>
      <c r="D177" s="6" t="s">
        <v>180</v>
      </c>
    </row>
    <row r="178" spans="1:4" x14ac:dyDescent="0.3">
      <c r="A178" s="132" t="s">
        <v>230</v>
      </c>
      <c r="B178" s="6" t="s">
        <v>144</v>
      </c>
      <c r="C178" s="6" t="s">
        <v>523</v>
      </c>
      <c r="D178" s="6" t="s">
        <v>231</v>
      </c>
    </row>
    <row r="179" spans="1:4" x14ac:dyDescent="0.3">
      <c r="A179" s="132" t="s">
        <v>232</v>
      </c>
      <c r="B179" s="6" t="s">
        <v>144</v>
      </c>
      <c r="C179" s="6" t="s">
        <v>523</v>
      </c>
      <c r="D179" s="6" t="s">
        <v>231</v>
      </c>
    </row>
    <row r="180" spans="1:4" x14ac:dyDescent="0.3">
      <c r="A180" s="132" t="s">
        <v>233</v>
      </c>
      <c r="B180" s="6" t="s">
        <v>144</v>
      </c>
      <c r="C180" s="6" t="s">
        <v>523</v>
      </c>
      <c r="D180" s="6" t="s">
        <v>231</v>
      </c>
    </row>
    <row r="181" spans="1:4" x14ac:dyDescent="0.3">
      <c r="A181" s="132" t="s">
        <v>234</v>
      </c>
      <c r="B181" s="6" t="s">
        <v>144</v>
      </c>
      <c r="C181" s="6" t="s">
        <v>523</v>
      </c>
      <c r="D181" s="6" t="s">
        <v>235</v>
      </c>
    </row>
    <row r="182" spans="1:4" x14ac:dyDescent="0.3">
      <c r="A182" s="132" t="s">
        <v>236</v>
      </c>
      <c r="B182" s="6" t="s">
        <v>144</v>
      </c>
      <c r="C182" s="6" t="s">
        <v>523</v>
      </c>
      <c r="D182" s="6" t="s">
        <v>235</v>
      </c>
    </row>
    <row r="183" spans="1:4" x14ac:dyDescent="0.3">
      <c r="A183" s="132" t="s">
        <v>237</v>
      </c>
      <c r="B183" s="6" t="s">
        <v>144</v>
      </c>
      <c r="C183" s="6" t="s">
        <v>523</v>
      </c>
      <c r="D183" s="6" t="s">
        <v>235</v>
      </c>
    </row>
    <row r="184" spans="1:4" x14ac:dyDescent="0.3">
      <c r="A184" s="132" t="s">
        <v>238</v>
      </c>
      <c r="B184" s="6" t="s">
        <v>144</v>
      </c>
      <c r="C184" s="6" t="s">
        <v>523</v>
      </c>
      <c r="D184" s="6" t="s">
        <v>235</v>
      </c>
    </row>
    <row r="185" spans="1:4" x14ac:dyDescent="0.3">
      <c r="A185" s="132" t="s">
        <v>239</v>
      </c>
      <c r="B185" s="6" t="s">
        <v>144</v>
      </c>
      <c r="C185" s="6" t="s">
        <v>523</v>
      </c>
      <c r="D185" s="6" t="s">
        <v>235</v>
      </c>
    </row>
    <row r="186" spans="1:4" x14ac:dyDescent="0.3">
      <c r="A186" s="132" t="s">
        <v>240</v>
      </c>
      <c r="B186" s="6" t="s">
        <v>144</v>
      </c>
      <c r="C186" s="6" t="s">
        <v>523</v>
      </c>
      <c r="D186" s="6" t="s">
        <v>235</v>
      </c>
    </row>
    <row r="187" spans="1:4" x14ac:dyDescent="0.3">
      <c r="A187" s="132" t="s">
        <v>241</v>
      </c>
      <c r="B187" s="6" t="s">
        <v>144</v>
      </c>
      <c r="C187" s="6" t="s">
        <v>523</v>
      </c>
      <c r="D187" s="6" t="s">
        <v>235</v>
      </c>
    </row>
    <row r="188" spans="1:4" x14ac:dyDescent="0.3">
      <c r="A188" s="132" t="s">
        <v>242</v>
      </c>
      <c r="B188" s="6" t="s">
        <v>144</v>
      </c>
      <c r="C188" s="6" t="s">
        <v>523</v>
      </c>
      <c r="D188" s="6" t="s">
        <v>235</v>
      </c>
    </row>
    <row r="189" spans="1:4" x14ac:dyDescent="0.3">
      <c r="A189" s="132" t="s">
        <v>243</v>
      </c>
      <c r="B189" s="6" t="s">
        <v>144</v>
      </c>
      <c r="C189" s="6" t="s">
        <v>523</v>
      </c>
      <c r="D189" s="6" t="s">
        <v>235</v>
      </c>
    </row>
    <row r="190" spans="1:4" x14ac:dyDescent="0.3">
      <c r="A190" s="132" t="s">
        <v>244</v>
      </c>
      <c r="B190" s="6" t="s">
        <v>144</v>
      </c>
      <c r="C190" s="6" t="s">
        <v>523</v>
      </c>
      <c r="D190" s="6" t="s">
        <v>235</v>
      </c>
    </row>
    <row r="191" spans="1:4" x14ac:dyDescent="0.3">
      <c r="A191" s="132" t="s">
        <v>245</v>
      </c>
      <c r="B191" s="6" t="s">
        <v>144</v>
      </c>
      <c r="C191" s="6" t="s">
        <v>523</v>
      </c>
      <c r="D191" s="6" t="s">
        <v>235</v>
      </c>
    </row>
    <row r="192" spans="1:4" x14ac:dyDescent="0.3">
      <c r="A192" s="132" t="s">
        <v>246</v>
      </c>
      <c r="B192" s="6" t="s">
        <v>144</v>
      </c>
      <c r="C192" s="6" t="s">
        <v>523</v>
      </c>
      <c r="D192" s="6" t="s">
        <v>247</v>
      </c>
    </row>
    <row r="193" spans="1:66" x14ac:dyDescent="0.3">
      <c r="A193" s="132" t="s">
        <v>248</v>
      </c>
      <c r="B193" s="6" t="s">
        <v>144</v>
      </c>
      <c r="C193" s="6" t="s">
        <v>523</v>
      </c>
      <c r="D193" s="6" t="s">
        <v>247</v>
      </c>
    </row>
    <row r="194" spans="1:66" x14ac:dyDescent="0.3">
      <c r="A194" s="132" t="s">
        <v>249</v>
      </c>
      <c r="B194" s="6" t="s">
        <v>144</v>
      </c>
      <c r="C194" s="6" t="s">
        <v>523</v>
      </c>
      <c r="D194" s="6" t="s">
        <v>247</v>
      </c>
    </row>
    <row r="195" spans="1:66" x14ac:dyDescent="0.3">
      <c r="A195" s="132" t="s">
        <v>250</v>
      </c>
      <c r="B195" s="6" t="s">
        <v>144</v>
      </c>
      <c r="C195" s="6" t="s">
        <v>523</v>
      </c>
      <c r="D195" s="6" t="s">
        <v>247</v>
      </c>
    </row>
    <row r="196" spans="1:66" x14ac:dyDescent="0.3">
      <c r="A196" s="132" t="s">
        <v>251</v>
      </c>
      <c r="B196" s="6" t="s">
        <v>144</v>
      </c>
      <c r="C196" s="6" t="s">
        <v>523</v>
      </c>
      <c r="D196" s="6" t="s">
        <v>247</v>
      </c>
    </row>
    <row r="197" spans="1:66" x14ac:dyDescent="0.3">
      <c r="A197" s="132" t="s">
        <v>252</v>
      </c>
      <c r="B197" s="6" t="s">
        <v>144</v>
      </c>
      <c r="C197" s="6" t="s">
        <v>523</v>
      </c>
      <c r="D197" s="6" t="s">
        <v>247</v>
      </c>
    </row>
    <row r="198" spans="1:66" x14ac:dyDescent="0.3">
      <c r="A198" s="132" t="s">
        <v>253</v>
      </c>
      <c r="B198" s="6" t="s">
        <v>144</v>
      </c>
      <c r="C198" s="6" t="s">
        <v>523</v>
      </c>
      <c r="D198" s="6" t="s">
        <v>247</v>
      </c>
    </row>
    <row r="199" spans="1:66" s="289" customFormat="1" x14ac:dyDescent="0.3">
      <c r="A199" s="133" t="s">
        <v>255</v>
      </c>
      <c r="B199" s="134"/>
      <c r="C199" s="134"/>
      <c r="D199" s="134"/>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331"/>
      <c r="AE199" s="331"/>
      <c r="AF199" s="331"/>
      <c r="AG199" s="331"/>
      <c r="AH199" s="331"/>
      <c r="AI199" s="331"/>
      <c r="AJ199" s="331"/>
      <c r="AK199" s="331"/>
      <c r="AL199" s="331"/>
      <c r="AM199" s="331"/>
      <c r="AN199" s="331"/>
      <c r="AO199" s="331"/>
      <c r="AP199" s="331"/>
      <c r="AQ199" s="331"/>
      <c r="AR199" s="331"/>
      <c r="AS199" s="331"/>
      <c r="AT199" s="331"/>
      <c r="AU199" s="331"/>
      <c r="AV199" s="331"/>
      <c r="AW199" s="331"/>
      <c r="AX199" s="331"/>
      <c r="AY199" s="331"/>
      <c r="AZ199" s="331"/>
      <c r="BA199" s="331"/>
      <c r="BB199" s="331"/>
      <c r="BC199" s="331"/>
      <c r="BD199" s="331"/>
      <c r="BE199" s="331"/>
      <c r="BF199" s="331"/>
      <c r="BG199" s="331"/>
      <c r="BH199" s="331"/>
      <c r="BI199" s="331"/>
      <c r="BJ199" s="331"/>
      <c r="BK199" s="331"/>
      <c r="BL199" s="331"/>
      <c r="BM199" s="331"/>
      <c r="BN199" s="331"/>
    </row>
    <row r="200" spans="1:66" x14ac:dyDescent="0.3">
      <c r="A200" s="9"/>
      <c r="B200" s="10"/>
      <c r="C200" s="10"/>
      <c r="D200" s="135"/>
    </row>
    <row r="201" spans="1:66" x14ac:dyDescent="0.3">
      <c r="A201" s="11"/>
      <c r="B201" s="12"/>
      <c r="C201" s="12"/>
      <c r="D201" s="136"/>
    </row>
    <row r="202" spans="1:66" s="45" customFormat="1" x14ac:dyDescent="0.3">
      <c r="A202" s="128"/>
      <c r="B202" s="128"/>
      <c r="C202" s="128"/>
      <c r="D202" s="128"/>
    </row>
    <row r="203" spans="1:66" s="45" customFormat="1" x14ac:dyDescent="0.3">
      <c r="A203" s="337"/>
      <c r="B203" s="337"/>
      <c r="C203" s="337"/>
      <c r="D203" s="337"/>
    </row>
    <row r="204" spans="1:66" s="45" customFormat="1" x14ac:dyDescent="0.3">
      <c r="A204" s="337"/>
      <c r="B204" s="337"/>
      <c r="C204" s="337"/>
      <c r="D204" s="337"/>
    </row>
    <row r="205" spans="1:66" s="45" customFormat="1" x14ac:dyDescent="0.3">
      <c r="A205" s="337"/>
      <c r="B205" s="337"/>
      <c r="C205" s="337"/>
      <c r="D205" s="337"/>
    </row>
    <row r="206" spans="1:66" s="45" customFormat="1" x14ac:dyDescent="0.3">
      <c r="A206" s="337"/>
      <c r="B206" s="337"/>
      <c r="C206" s="337"/>
      <c r="D206" s="337"/>
    </row>
    <row r="207" spans="1:66" s="45" customFormat="1" x14ac:dyDescent="0.3">
      <c r="A207" s="337"/>
      <c r="B207" s="337"/>
      <c r="C207" s="337"/>
      <c r="D207" s="337"/>
    </row>
    <row r="208" spans="1:66" s="45" customFormat="1" x14ac:dyDescent="0.3">
      <c r="A208" s="337"/>
      <c r="B208" s="337"/>
      <c r="C208" s="337"/>
      <c r="D208" s="337"/>
    </row>
    <row r="209" spans="1:4" s="45" customFormat="1" x14ac:dyDescent="0.3">
      <c r="A209" s="337"/>
      <c r="B209" s="337"/>
      <c r="C209" s="337"/>
      <c r="D209" s="337"/>
    </row>
    <row r="210" spans="1:4" s="45" customFormat="1" x14ac:dyDescent="0.3">
      <c r="A210" s="337"/>
      <c r="B210" s="337"/>
      <c r="C210" s="337"/>
      <c r="D210" s="337"/>
    </row>
    <row r="211" spans="1:4" s="45" customFormat="1" x14ac:dyDescent="0.3">
      <c r="A211" s="337"/>
      <c r="B211" s="337"/>
      <c r="C211" s="337"/>
      <c r="D211" s="337"/>
    </row>
    <row r="212" spans="1:4" s="45" customFormat="1" x14ac:dyDescent="0.3">
      <c r="A212" s="128"/>
      <c r="B212" s="128"/>
      <c r="C212" s="128"/>
      <c r="D212" s="128"/>
    </row>
    <row r="213" spans="1:4" s="45" customFormat="1" x14ac:dyDescent="0.3">
      <c r="A213" s="128"/>
      <c r="B213" s="128"/>
      <c r="C213" s="128"/>
      <c r="D213" s="128"/>
    </row>
    <row r="214" spans="1:4" s="45" customFormat="1" x14ac:dyDescent="0.3">
      <c r="A214" s="128"/>
      <c r="B214" s="128"/>
      <c r="C214" s="128"/>
      <c r="D214" s="128"/>
    </row>
    <row r="215" spans="1:4" s="45" customFormat="1" x14ac:dyDescent="0.3">
      <c r="A215" s="128"/>
      <c r="B215" s="128"/>
      <c r="C215" s="128"/>
      <c r="D215" s="128"/>
    </row>
    <row r="216" spans="1:4" s="45" customFormat="1" x14ac:dyDescent="0.3">
      <c r="A216" s="128"/>
      <c r="B216" s="128"/>
      <c r="C216" s="128"/>
      <c r="D216" s="128"/>
    </row>
    <row r="217" spans="1:4" s="45" customFormat="1" x14ac:dyDescent="0.3">
      <c r="A217" s="128"/>
      <c r="B217" s="128"/>
      <c r="C217" s="128"/>
      <c r="D217" s="128"/>
    </row>
    <row r="218" spans="1:4" s="45" customFormat="1" x14ac:dyDescent="0.3">
      <c r="A218" s="128"/>
      <c r="B218" s="128"/>
      <c r="C218" s="128"/>
      <c r="D218" s="128"/>
    </row>
    <row r="219" spans="1:4" s="45" customFormat="1" x14ac:dyDescent="0.3">
      <c r="A219" s="128"/>
      <c r="B219" s="128"/>
      <c r="C219" s="128"/>
      <c r="D219" s="128"/>
    </row>
    <row r="220" spans="1:4" s="45" customFormat="1" x14ac:dyDescent="0.3">
      <c r="A220" s="128"/>
      <c r="B220" s="128"/>
      <c r="C220" s="128"/>
      <c r="D220" s="128"/>
    </row>
    <row r="221" spans="1:4" s="45" customFormat="1" x14ac:dyDescent="0.3">
      <c r="A221" s="128"/>
      <c r="B221" s="128"/>
      <c r="C221" s="128"/>
      <c r="D221" s="128"/>
    </row>
    <row r="222" spans="1:4" s="45" customFormat="1" x14ac:dyDescent="0.3">
      <c r="A222" s="128"/>
      <c r="B222" s="128"/>
      <c r="C222" s="128"/>
      <c r="D222" s="128"/>
    </row>
    <row r="223" spans="1:4" s="45" customFormat="1" x14ac:dyDescent="0.3">
      <c r="A223" s="128"/>
      <c r="B223" s="128"/>
      <c r="C223" s="128"/>
      <c r="D223" s="128"/>
    </row>
    <row r="224" spans="1:4" s="45" customFormat="1" x14ac:dyDescent="0.3">
      <c r="A224" s="128"/>
      <c r="B224" s="128"/>
      <c r="C224" s="128"/>
      <c r="D224" s="128"/>
    </row>
    <row r="225" spans="1:4" s="45" customFormat="1" x14ac:dyDescent="0.3">
      <c r="A225" s="128"/>
      <c r="B225" s="128"/>
      <c r="C225" s="128"/>
      <c r="D225" s="128"/>
    </row>
    <row r="226" spans="1:4" s="45" customFormat="1" x14ac:dyDescent="0.3">
      <c r="A226" s="128"/>
      <c r="B226" s="128"/>
      <c r="C226" s="128"/>
      <c r="D226" s="128"/>
    </row>
    <row r="227" spans="1:4" s="45" customFormat="1" x14ac:dyDescent="0.3">
      <c r="A227" s="128"/>
      <c r="B227" s="128"/>
      <c r="C227" s="128"/>
      <c r="D227" s="128"/>
    </row>
    <row r="228" spans="1:4" s="45" customFormat="1" x14ac:dyDescent="0.3">
      <c r="A228" s="128"/>
      <c r="B228" s="128"/>
      <c r="C228" s="128"/>
      <c r="D228" s="128"/>
    </row>
    <row r="229" spans="1:4" s="45" customFormat="1" x14ac:dyDescent="0.3">
      <c r="A229" s="128"/>
      <c r="B229" s="128"/>
      <c r="C229" s="128"/>
      <c r="D229" s="128"/>
    </row>
    <row r="230" spans="1:4" s="45" customFormat="1" x14ac:dyDescent="0.3">
      <c r="A230" s="128"/>
      <c r="B230" s="128"/>
      <c r="C230" s="128"/>
      <c r="D230" s="128"/>
    </row>
    <row r="231" spans="1:4" s="45" customFormat="1" x14ac:dyDescent="0.3">
      <c r="A231" s="128"/>
      <c r="B231" s="128"/>
      <c r="C231" s="128"/>
      <c r="D231" s="128"/>
    </row>
    <row r="232" spans="1:4" s="45" customFormat="1" x14ac:dyDescent="0.3">
      <c r="A232" s="128"/>
      <c r="B232" s="128"/>
      <c r="C232" s="128"/>
      <c r="D232" s="128"/>
    </row>
    <row r="233" spans="1:4" s="45" customFormat="1" x14ac:dyDescent="0.3">
      <c r="A233" s="128"/>
      <c r="B233" s="128"/>
      <c r="C233" s="128"/>
      <c r="D233" s="128"/>
    </row>
    <row r="234" spans="1:4" s="45" customFormat="1" x14ac:dyDescent="0.3">
      <c r="A234" s="128"/>
      <c r="B234" s="128"/>
      <c r="C234" s="128"/>
      <c r="D234" s="128"/>
    </row>
    <row r="235" spans="1:4" s="45" customFormat="1" x14ac:dyDescent="0.3">
      <c r="A235" s="128"/>
      <c r="B235" s="128"/>
      <c r="C235" s="128"/>
      <c r="D235" s="128"/>
    </row>
    <row r="236" spans="1:4" s="45" customFormat="1" x14ac:dyDescent="0.3">
      <c r="A236" s="128"/>
      <c r="B236" s="128"/>
      <c r="C236" s="128"/>
      <c r="D236" s="128"/>
    </row>
    <row r="237" spans="1:4" s="45" customFormat="1" x14ac:dyDescent="0.3">
      <c r="A237" s="128"/>
      <c r="B237" s="128"/>
      <c r="C237" s="128"/>
      <c r="D237" s="128"/>
    </row>
    <row r="238" spans="1:4" s="45" customFormat="1" x14ac:dyDescent="0.3">
      <c r="A238" s="128"/>
      <c r="B238" s="128"/>
      <c r="C238" s="128"/>
      <c r="D238" s="128"/>
    </row>
    <row r="239" spans="1:4" s="45" customFormat="1" x14ac:dyDescent="0.3">
      <c r="A239" s="128"/>
      <c r="B239" s="128"/>
      <c r="C239" s="128"/>
      <c r="D239" s="128"/>
    </row>
    <row r="240" spans="1:4" s="45" customFormat="1" x14ac:dyDescent="0.3">
      <c r="A240" s="128"/>
      <c r="B240" s="128"/>
      <c r="C240" s="128"/>
      <c r="D240" s="128"/>
    </row>
    <row r="241" spans="1:4" s="45" customFormat="1" x14ac:dyDescent="0.3">
      <c r="A241" s="128"/>
      <c r="B241" s="128"/>
      <c r="C241" s="128"/>
      <c r="D241" s="128"/>
    </row>
    <row r="242" spans="1:4" s="45" customFormat="1" x14ac:dyDescent="0.3">
      <c r="A242" s="128"/>
      <c r="B242" s="128"/>
      <c r="C242" s="128"/>
      <c r="D242" s="128"/>
    </row>
    <row r="243" spans="1:4" s="45" customFormat="1" x14ac:dyDescent="0.3">
      <c r="A243" s="128"/>
      <c r="B243" s="128"/>
      <c r="C243" s="128"/>
      <c r="D243" s="128"/>
    </row>
    <row r="244" spans="1:4" s="45" customFormat="1" x14ac:dyDescent="0.3">
      <c r="A244" s="128"/>
      <c r="B244" s="128"/>
      <c r="C244" s="128"/>
      <c r="D244" s="128"/>
    </row>
    <row r="245" spans="1:4" s="45" customFormat="1" x14ac:dyDescent="0.3">
      <c r="A245" s="128"/>
      <c r="B245" s="128"/>
      <c r="C245" s="128"/>
      <c r="D245" s="128"/>
    </row>
    <row r="246" spans="1:4" s="45" customFormat="1" x14ac:dyDescent="0.3">
      <c r="A246" s="128"/>
      <c r="B246" s="128"/>
      <c r="C246" s="128"/>
      <c r="D246" s="128"/>
    </row>
    <row r="247" spans="1:4" s="45" customFormat="1" x14ac:dyDescent="0.3">
      <c r="A247" s="128"/>
      <c r="B247" s="128"/>
      <c r="C247" s="128"/>
      <c r="D247" s="128"/>
    </row>
    <row r="248" spans="1:4" s="45" customFormat="1" x14ac:dyDescent="0.3">
      <c r="A248" s="128"/>
      <c r="B248" s="128"/>
      <c r="C248" s="128"/>
      <c r="D248" s="128"/>
    </row>
    <row r="249" spans="1:4" s="45" customFormat="1" x14ac:dyDescent="0.3">
      <c r="A249" s="128"/>
      <c r="B249" s="128"/>
      <c r="C249" s="128"/>
      <c r="D249" s="128"/>
    </row>
    <row r="250" spans="1:4" s="45" customFormat="1" x14ac:dyDescent="0.3">
      <c r="A250" s="128"/>
      <c r="B250" s="128"/>
      <c r="C250" s="128"/>
      <c r="D250" s="128"/>
    </row>
    <row r="251" spans="1:4" s="45" customFormat="1" x14ac:dyDescent="0.3">
      <c r="A251" s="128"/>
      <c r="B251" s="128"/>
      <c r="C251" s="128"/>
      <c r="D251" s="128"/>
    </row>
    <row r="252" spans="1:4" s="45" customFormat="1" x14ac:dyDescent="0.3">
      <c r="A252" s="128"/>
      <c r="B252" s="128"/>
      <c r="C252" s="128"/>
      <c r="D252" s="128"/>
    </row>
    <row r="253" spans="1:4" s="45" customFormat="1" x14ac:dyDescent="0.3">
      <c r="A253" s="128"/>
      <c r="B253" s="128"/>
      <c r="C253" s="128"/>
      <c r="D253" s="128"/>
    </row>
    <row r="254" spans="1:4" s="45" customFormat="1" x14ac:dyDescent="0.3">
      <c r="A254" s="128"/>
      <c r="B254" s="128"/>
      <c r="C254" s="128"/>
      <c r="D254" s="128"/>
    </row>
    <row r="255" spans="1:4" s="45" customFormat="1" x14ac:dyDescent="0.3">
      <c r="A255" s="128"/>
      <c r="B255" s="128"/>
      <c r="C255" s="128"/>
      <c r="D255" s="128"/>
    </row>
    <row r="256" spans="1:4" s="45" customFormat="1" x14ac:dyDescent="0.3">
      <c r="A256" s="128"/>
      <c r="B256" s="128"/>
      <c r="C256" s="128"/>
      <c r="D256" s="128"/>
    </row>
    <row r="257" spans="1:4" s="45" customFormat="1" x14ac:dyDescent="0.3">
      <c r="A257" s="128"/>
      <c r="B257" s="128"/>
      <c r="C257" s="128"/>
      <c r="D257" s="128"/>
    </row>
    <row r="258" spans="1:4" s="45" customFormat="1" x14ac:dyDescent="0.3">
      <c r="A258" s="128"/>
      <c r="B258" s="128"/>
      <c r="C258" s="128"/>
      <c r="D258" s="128"/>
    </row>
    <row r="259" spans="1:4" s="45" customFormat="1" x14ac:dyDescent="0.3">
      <c r="A259" s="128"/>
      <c r="B259" s="128"/>
      <c r="C259" s="128"/>
      <c r="D259" s="128"/>
    </row>
    <row r="260" spans="1:4" s="45" customFormat="1" x14ac:dyDescent="0.3">
      <c r="A260" s="128"/>
      <c r="B260" s="128"/>
      <c r="C260" s="128"/>
      <c r="D260" s="128"/>
    </row>
    <row r="261" spans="1:4" s="45" customFormat="1" x14ac:dyDescent="0.3">
      <c r="A261" s="128"/>
      <c r="B261" s="128"/>
      <c r="C261" s="128"/>
      <c r="D261" s="128"/>
    </row>
    <row r="262" spans="1:4" s="45" customFormat="1" x14ac:dyDescent="0.3">
      <c r="A262" s="128"/>
      <c r="B262" s="128"/>
      <c r="C262" s="128"/>
      <c r="D262" s="128"/>
    </row>
    <row r="263" spans="1:4" s="45" customFormat="1" x14ac:dyDescent="0.3">
      <c r="A263" s="128"/>
      <c r="B263" s="128"/>
      <c r="C263" s="128"/>
      <c r="D263" s="128"/>
    </row>
    <row r="264" spans="1:4" s="45" customFormat="1" x14ac:dyDescent="0.3">
      <c r="A264" s="128"/>
      <c r="B264" s="128"/>
      <c r="C264" s="128"/>
      <c r="D264" s="128"/>
    </row>
    <row r="265" spans="1:4" s="45" customFormat="1" x14ac:dyDescent="0.3">
      <c r="A265" s="128"/>
      <c r="B265" s="128"/>
      <c r="C265" s="128"/>
      <c r="D265" s="128"/>
    </row>
    <row r="266" spans="1:4" s="45" customFormat="1" x14ac:dyDescent="0.3">
      <c r="A266" s="128"/>
      <c r="B266" s="128"/>
      <c r="C266" s="128"/>
      <c r="D266" s="128"/>
    </row>
    <row r="267" spans="1:4" s="45" customFormat="1" x14ac:dyDescent="0.3">
      <c r="A267" s="128"/>
      <c r="B267" s="128"/>
      <c r="C267" s="128"/>
      <c r="D267" s="128"/>
    </row>
    <row r="268" spans="1:4" s="45" customFormat="1" x14ac:dyDescent="0.3">
      <c r="A268" s="128"/>
      <c r="B268" s="128"/>
      <c r="C268" s="128"/>
      <c r="D268" s="128"/>
    </row>
    <row r="269" spans="1:4" s="45" customFormat="1" x14ac:dyDescent="0.3">
      <c r="A269" s="128"/>
      <c r="B269" s="128"/>
      <c r="C269" s="128"/>
      <c r="D269" s="128"/>
    </row>
    <row r="270" spans="1:4" s="45" customFormat="1" x14ac:dyDescent="0.3">
      <c r="A270" s="128"/>
      <c r="B270" s="128"/>
      <c r="C270" s="128"/>
      <c r="D270" s="128"/>
    </row>
    <row r="271" spans="1:4" s="45" customFormat="1" x14ac:dyDescent="0.3">
      <c r="A271" s="128"/>
      <c r="B271" s="128"/>
      <c r="C271" s="128"/>
      <c r="D271" s="128"/>
    </row>
    <row r="272" spans="1:4" s="45" customFormat="1" x14ac:dyDescent="0.3">
      <c r="A272" s="128"/>
      <c r="B272" s="128"/>
      <c r="C272" s="128"/>
      <c r="D272" s="128"/>
    </row>
    <row r="273" spans="1:4" s="45" customFormat="1" x14ac:dyDescent="0.3">
      <c r="A273" s="128"/>
      <c r="B273" s="128"/>
      <c r="C273" s="128"/>
      <c r="D273" s="128"/>
    </row>
    <row r="274" spans="1:4" s="45" customFormat="1" x14ac:dyDescent="0.3">
      <c r="A274" s="128"/>
      <c r="B274" s="128"/>
      <c r="C274" s="128"/>
      <c r="D274" s="128"/>
    </row>
    <row r="275" spans="1:4" s="45" customFormat="1" x14ac:dyDescent="0.3">
      <c r="A275" s="128"/>
      <c r="B275" s="128"/>
      <c r="C275" s="128"/>
      <c r="D275" s="128"/>
    </row>
    <row r="276" spans="1:4" s="45" customFormat="1" x14ac:dyDescent="0.3">
      <c r="A276" s="128"/>
      <c r="B276" s="128"/>
      <c r="C276" s="128"/>
      <c r="D276" s="128"/>
    </row>
    <row r="277" spans="1:4" s="45" customFormat="1" x14ac:dyDescent="0.3">
      <c r="A277" s="128"/>
      <c r="B277" s="128"/>
      <c r="C277" s="128"/>
      <c r="D277" s="128"/>
    </row>
    <row r="278" spans="1:4" s="45" customFormat="1" x14ac:dyDescent="0.3">
      <c r="A278" s="128"/>
      <c r="B278" s="128"/>
      <c r="C278" s="128"/>
      <c r="D278" s="128"/>
    </row>
    <row r="279" spans="1:4" s="45" customFormat="1" x14ac:dyDescent="0.3">
      <c r="A279" s="128"/>
      <c r="B279" s="128"/>
      <c r="C279" s="128"/>
      <c r="D279" s="128"/>
    </row>
    <row r="280" spans="1:4" s="45" customFormat="1" x14ac:dyDescent="0.3">
      <c r="A280" s="128"/>
      <c r="B280" s="128"/>
      <c r="C280" s="128"/>
      <c r="D280" s="128"/>
    </row>
    <row r="281" spans="1:4" s="45" customFormat="1" x14ac:dyDescent="0.3">
      <c r="A281" s="128"/>
      <c r="B281" s="128"/>
      <c r="C281" s="128"/>
      <c r="D281" s="128"/>
    </row>
    <row r="282" spans="1:4" s="45" customFormat="1" x14ac:dyDescent="0.3">
      <c r="A282" s="128"/>
      <c r="B282" s="128"/>
      <c r="C282" s="128"/>
      <c r="D282" s="128"/>
    </row>
    <row r="283" spans="1:4" s="45" customFormat="1" x14ac:dyDescent="0.3">
      <c r="A283" s="128"/>
      <c r="B283" s="128"/>
      <c r="C283" s="128"/>
      <c r="D283" s="128"/>
    </row>
    <row r="284" spans="1:4" s="45" customFormat="1" x14ac:dyDescent="0.3">
      <c r="A284" s="128"/>
      <c r="B284" s="128"/>
      <c r="C284" s="128"/>
      <c r="D284" s="128"/>
    </row>
    <row r="285" spans="1:4" s="45" customFormat="1" x14ac:dyDescent="0.3">
      <c r="A285" s="128"/>
      <c r="B285" s="128"/>
      <c r="C285" s="128"/>
      <c r="D285" s="128"/>
    </row>
    <row r="286" spans="1:4" s="45" customFormat="1" x14ac:dyDescent="0.3">
      <c r="A286" s="128"/>
      <c r="B286" s="128"/>
      <c r="C286" s="128"/>
      <c r="D286" s="128"/>
    </row>
    <row r="287" spans="1:4" s="45" customFormat="1" x14ac:dyDescent="0.3">
      <c r="A287" s="128"/>
      <c r="B287" s="128"/>
      <c r="C287" s="128"/>
      <c r="D287" s="128"/>
    </row>
    <row r="288" spans="1:4" s="45" customFormat="1" x14ac:dyDescent="0.3">
      <c r="A288" s="128"/>
      <c r="B288" s="128"/>
      <c r="C288" s="128"/>
      <c r="D288" s="128"/>
    </row>
    <row r="289" spans="1:4" s="45" customFormat="1" x14ac:dyDescent="0.3">
      <c r="A289" s="128"/>
      <c r="B289" s="128"/>
      <c r="C289" s="128"/>
      <c r="D289" s="128"/>
    </row>
    <row r="290" spans="1:4" s="45" customFormat="1" x14ac:dyDescent="0.3">
      <c r="A290" s="128"/>
      <c r="B290" s="128"/>
      <c r="C290" s="128"/>
      <c r="D290" s="128"/>
    </row>
    <row r="291" spans="1:4" s="45" customFormat="1" x14ac:dyDescent="0.3">
      <c r="A291" s="128"/>
      <c r="B291" s="128"/>
      <c r="C291" s="128"/>
      <c r="D291" s="128"/>
    </row>
    <row r="292" spans="1:4" s="45" customFormat="1" x14ac:dyDescent="0.3">
      <c r="A292" s="128"/>
      <c r="B292" s="128"/>
      <c r="C292" s="128"/>
      <c r="D292" s="128"/>
    </row>
    <row r="293" spans="1:4" s="45" customFormat="1" x14ac:dyDescent="0.3">
      <c r="A293" s="128"/>
      <c r="B293" s="128"/>
      <c r="C293" s="128"/>
      <c r="D293" s="128"/>
    </row>
    <row r="294" spans="1:4" s="45" customFormat="1" x14ac:dyDescent="0.3">
      <c r="A294" s="128"/>
      <c r="B294" s="128"/>
      <c r="C294" s="128"/>
      <c r="D294" s="128"/>
    </row>
    <row r="295" spans="1:4" s="45" customFormat="1" x14ac:dyDescent="0.3">
      <c r="A295" s="128"/>
      <c r="B295" s="128"/>
      <c r="C295" s="128"/>
      <c r="D295" s="128"/>
    </row>
    <row r="296" spans="1:4" s="45" customFormat="1" x14ac:dyDescent="0.3">
      <c r="A296" s="128"/>
      <c r="B296" s="128"/>
      <c r="C296" s="128"/>
      <c r="D296" s="128"/>
    </row>
    <row r="297" spans="1:4" s="45" customFormat="1" x14ac:dyDescent="0.3">
      <c r="A297" s="128"/>
      <c r="B297" s="128"/>
      <c r="C297" s="128"/>
      <c r="D297" s="128"/>
    </row>
    <row r="298" spans="1:4" s="45" customFormat="1" x14ac:dyDescent="0.3">
      <c r="A298" s="128"/>
      <c r="B298" s="128"/>
      <c r="C298" s="128"/>
      <c r="D298" s="128"/>
    </row>
    <row r="299" spans="1:4" s="45" customFormat="1" x14ac:dyDescent="0.3">
      <c r="A299" s="128"/>
      <c r="B299" s="128"/>
      <c r="C299" s="128"/>
      <c r="D299" s="128"/>
    </row>
    <row r="300" spans="1:4" s="45" customFormat="1" x14ac:dyDescent="0.3">
      <c r="A300" s="128"/>
      <c r="B300" s="128"/>
      <c r="C300" s="128"/>
      <c r="D300" s="128"/>
    </row>
    <row r="301" spans="1:4" s="45" customFormat="1" x14ac:dyDescent="0.3">
      <c r="A301" s="128"/>
      <c r="B301" s="128"/>
      <c r="C301" s="128"/>
      <c r="D301" s="128"/>
    </row>
    <row r="302" spans="1:4" s="45" customFormat="1" x14ac:dyDescent="0.3">
      <c r="A302" s="128"/>
      <c r="B302" s="128"/>
      <c r="C302" s="128"/>
      <c r="D302" s="128"/>
    </row>
    <row r="303" spans="1:4" s="45" customFormat="1" x14ac:dyDescent="0.3">
      <c r="A303" s="128"/>
      <c r="B303" s="128"/>
      <c r="C303" s="128"/>
      <c r="D303" s="128"/>
    </row>
    <row r="304" spans="1:4" s="45" customFormat="1" x14ac:dyDescent="0.3">
      <c r="A304" s="128"/>
      <c r="B304" s="128"/>
      <c r="C304" s="128"/>
      <c r="D304" s="128"/>
    </row>
    <row r="305" spans="1:4" s="45" customFormat="1" x14ac:dyDescent="0.3">
      <c r="A305" s="128"/>
      <c r="B305" s="128"/>
      <c r="C305" s="128"/>
      <c r="D305" s="128"/>
    </row>
    <row r="306" spans="1:4" s="45" customFormat="1" x14ac:dyDescent="0.3">
      <c r="A306" s="128"/>
      <c r="B306" s="128"/>
      <c r="C306" s="128"/>
      <c r="D306" s="128"/>
    </row>
    <row r="307" spans="1:4" s="45" customFormat="1" x14ac:dyDescent="0.3">
      <c r="A307" s="128"/>
      <c r="B307" s="128"/>
      <c r="C307" s="128"/>
      <c r="D307" s="128"/>
    </row>
    <row r="308" spans="1:4" s="45" customFormat="1" x14ac:dyDescent="0.3">
      <c r="A308" s="128"/>
      <c r="B308" s="128"/>
      <c r="C308" s="128"/>
      <c r="D308" s="128"/>
    </row>
    <row r="309" spans="1:4" s="45" customFormat="1" x14ac:dyDescent="0.3">
      <c r="A309" s="128"/>
      <c r="B309" s="128"/>
      <c r="C309" s="128"/>
      <c r="D309" s="128"/>
    </row>
    <row r="310" spans="1:4" s="45" customFormat="1" x14ac:dyDescent="0.3">
      <c r="A310" s="128"/>
      <c r="B310" s="128"/>
      <c r="C310" s="128"/>
      <c r="D310" s="128"/>
    </row>
    <row r="311" spans="1:4" s="45" customFormat="1" x14ac:dyDescent="0.3">
      <c r="A311" s="128"/>
      <c r="B311" s="128"/>
      <c r="C311" s="128"/>
      <c r="D311" s="128"/>
    </row>
    <row r="312" spans="1:4" s="45" customFormat="1" x14ac:dyDescent="0.3">
      <c r="A312" s="128"/>
      <c r="B312" s="128"/>
      <c r="C312" s="128"/>
      <c r="D312" s="128"/>
    </row>
    <row r="313" spans="1:4" s="45" customFormat="1" x14ac:dyDescent="0.3">
      <c r="A313" s="128"/>
      <c r="B313" s="128"/>
      <c r="C313" s="128"/>
      <c r="D313" s="128"/>
    </row>
    <row r="314" spans="1:4" s="45" customFormat="1" x14ac:dyDescent="0.3">
      <c r="A314" s="128"/>
      <c r="B314" s="128"/>
      <c r="C314" s="128"/>
      <c r="D314" s="128"/>
    </row>
    <row r="315" spans="1:4" s="45" customFormat="1" x14ac:dyDescent="0.3">
      <c r="A315" s="128"/>
      <c r="B315" s="128"/>
      <c r="C315" s="128"/>
      <c r="D315" s="128"/>
    </row>
    <row r="316" spans="1:4" s="45" customFormat="1" x14ac:dyDescent="0.3">
      <c r="A316" s="128"/>
      <c r="B316" s="128"/>
      <c r="C316" s="128"/>
      <c r="D316" s="128"/>
    </row>
    <row r="317" spans="1:4" s="45" customFormat="1" x14ac:dyDescent="0.3">
      <c r="A317" s="128"/>
      <c r="B317" s="128"/>
      <c r="C317" s="128"/>
      <c r="D317" s="128"/>
    </row>
    <row r="318" spans="1:4" s="45" customFormat="1" x14ac:dyDescent="0.3">
      <c r="A318" s="128"/>
      <c r="B318" s="128"/>
      <c r="C318" s="128"/>
      <c r="D318" s="128"/>
    </row>
    <row r="319" spans="1:4" s="45" customFormat="1" x14ac:dyDescent="0.3">
      <c r="A319" s="128"/>
      <c r="B319" s="128"/>
      <c r="C319" s="128"/>
      <c r="D319" s="128"/>
    </row>
    <row r="320" spans="1:4" s="45" customFormat="1" x14ac:dyDescent="0.3">
      <c r="A320" s="128"/>
      <c r="B320" s="128"/>
      <c r="C320" s="128"/>
      <c r="D320" s="128"/>
    </row>
    <row r="321" spans="1:4" s="45" customFormat="1" x14ac:dyDescent="0.3">
      <c r="A321" s="128"/>
      <c r="B321" s="128"/>
      <c r="C321" s="128"/>
      <c r="D321" s="128"/>
    </row>
    <row r="322" spans="1:4" s="45" customFormat="1" x14ac:dyDescent="0.3">
      <c r="A322" s="128"/>
      <c r="B322" s="128"/>
      <c r="C322" s="128"/>
      <c r="D322" s="128"/>
    </row>
    <row r="323" spans="1:4" s="45" customFormat="1" x14ac:dyDescent="0.3">
      <c r="A323" s="128"/>
      <c r="B323" s="128"/>
      <c r="C323" s="128"/>
      <c r="D323" s="128"/>
    </row>
    <row r="324" spans="1:4" s="45" customFormat="1" x14ac:dyDescent="0.3">
      <c r="A324" s="128"/>
      <c r="B324" s="128"/>
      <c r="C324" s="128"/>
      <c r="D324" s="128"/>
    </row>
    <row r="325" spans="1:4" s="45" customFormat="1" x14ac:dyDescent="0.3">
      <c r="A325" s="128"/>
      <c r="B325" s="128"/>
      <c r="C325" s="128"/>
      <c r="D325" s="128"/>
    </row>
    <row r="326" spans="1:4" s="45" customFormat="1" x14ac:dyDescent="0.3">
      <c r="A326" s="128"/>
      <c r="B326" s="128"/>
      <c r="C326" s="128"/>
      <c r="D326" s="128"/>
    </row>
    <row r="327" spans="1:4" s="45" customFormat="1" x14ac:dyDescent="0.3">
      <c r="A327" s="128"/>
      <c r="B327" s="128"/>
      <c r="C327" s="128"/>
      <c r="D327" s="128"/>
    </row>
    <row r="328" spans="1:4" s="45" customFormat="1" x14ac:dyDescent="0.3">
      <c r="A328" s="128"/>
      <c r="B328" s="128"/>
      <c r="C328" s="128"/>
      <c r="D328" s="128"/>
    </row>
    <row r="329" spans="1:4" s="45" customFormat="1" x14ac:dyDescent="0.3">
      <c r="A329" s="128"/>
      <c r="B329" s="128"/>
      <c r="C329" s="128"/>
      <c r="D329" s="128"/>
    </row>
    <row r="330" spans="1:4" s="45" customFormat="1" x14ac:dyDescent="0.3">
      <c r="A330" s="128"/>
      <c r="B330" s="128"/>
      <c r="C330" s="128"/>
      <c r="D330" s="128"/>
    </row>
    <row r="331" spans="1:4" s="45" customFormat="1" x14ac:dyDescent="0.3">
      <c r="A331" s="128"/>
      <c r="B331" s="128"/>
      <c r="C331" s="128"/>
      <c r="D331" s="128"/>
    </row>
    <row r="332" spans="1:4" s="45" customFormat="1" x14ac:dyDescent="0.3">
      <c r="A332" s="128"/>
      <c r="B332" s="128"/>
      <c r="C332" s="128"/>
      <c r="D332" s="128"/>
    </row>
    <row r="333" spans="1:4" s="45" customFormat="1" x14ac:dyDescent="0.3">
      <c r="A333" s="128"/>
      <c r="B333" s="128"/>
      <c r="C333" s="128"/>
      <c r="D333" s="128"/>
    </row>
    <row r="334" spans="1:4" s="45" customFormat="1" x14ac:dyDescent="0.3">
      <c r="A334" s="128"/>
      <c r="B334" s="128"/>
      <c r="C334" s="128"/>
      <c r="D334" s="128"/>
    </row>
    <row r="335" spans="1:4" s="45" customFormat="1" x14ac:dyDescent="0.3">
      <c r="A335" s="128"/>
      <c r="B335" s="128"/>
      <c r="C335" s="128"/>
      <c r="D335" s="128"/>
    </row>
    <row r="336" spans="1:4" s="45" customFormat="1" x14ac:dyDescent="0.3">
      <c r="A336" s="128"/>
      <c r="B336" s="128"/>
      <c r="C336" s="128"/>
      <c r="D336" s="128"/>
    </row>
    <row r="337" spans="1:4" s="45" customFormat="1" x14ac:dyDescent="0.3">
      <c r="A337" s="128"/>
      <c r="B337" s="128"/>
      <c r="C337" s="128"/>
      <c r="D337" s="128"/>
    </row>
    <row r="338" spans="1:4" s="45" customFormat="1" x14ac:dyDescent="0.3">
      <c r="A338" s="128"/>
      <c r="B338" s="128"/>
      <c r="C338" s="128"/>
      <c r="D338" s="128"/>
    </row>
    <row r="339" spans="1:4" s="45" customFormat="1" x14ac:dyDescent="0.3">
      <c r="A339" s="128"/>
      <c r="B339" s="128"/>
      <c r="C339" s="128"/>
      <c r="D339" s="128"/>
    </row>
    <row r="340" spans="1:4" s="45" customFormat="1" x14ac:dyDescent="0.3">
      <c r="A340" s="128"/>
      <c r="B340" s="128"/>
      <c r="C340" s="128"/>
      <c r="D340" s="128"/>
    </row>
    <row r="341" spans="1:4" s="45" customFormat="1" x14ac:dyDescent="0.3">
      <c r="A341" s="128"/>
      <c r="B341" s="128"/>
      <c r="C341" s="128"/>
      <c r="D341" s="128"/>
    </row>
    <row r="342" spans="1:4" s="45" customFormat="1" x14ac:dyDescent="0.3">
      <c r="A342" s="128"/>
      <c r="B342" s="128"/>
      <c r="C342" s="128"/>
      <c r="D342" s="128"/>
    </row>
    <row r="343" spans="1:4" s="45" customFormat="1" x14ac:dyDescent="0.3">
      <c r="A343" s="128"/>
      <c r="B343" s="128"/>
      <c r="C343" s="128"/>
      <c r="D343" s="128"/>
    </row>
    <row r="344" spans="1:4" s="45" customFormat="1" x14ac:dyDescent="0.3">
      <c r="A344" s="128"/>
      <c r="B344" s="128"/>
      <c r="C344" s="128"/>
      <c r="D344" s="128"/>
    </row>
    <row r="345" spans="1:4" s="45" customFormat="1" x14ac:dyDescent="0.3">
      <c r="A345" s="128"/>
      <c r="B345" s="128"/>
      <c r="C345" s="128"/>
      <c r="D345" s="128"/>
    </row>
    <row r="346" spans="1:4" s="45" customFormat="1" x14ac:dyDescent="0.3">
      <c r="A346" s="128"/>
      <c r="B346" s="128"/>
      <c r="C346" s="128"/>
      <c r="D346" s="128"/>
    </row>
    <row r="347" spans="1:4" s="45" customFormat="1" x14ac:dyDescent="0.3">
      <c r="A347" s="128"/>
      <c r="B347" s="128"/>
      <c r="C347" s="128"/>
      <c r="D347" s="128"/>
    </row>
    <row r="348" spans="1:4" s="45" customFormat="1" x14ac:dyDescent="0.3">
      <c r="A348" s="128"/>
      <c r="B348" s="128"/>
      <c r="C348" s="128"/>
      <c r="D348" s="128"/>
    </row>
    <row r="349" spans="1:4" s="45" customFormat="1" x14ac:dyDescent="0.3">
      <c r="A349" s="128"/>
      <c r="B349" s="128"/>
      <c r="C349" s="128"/>
      <c r="D349" s="128"/>
    </row>
    <row r="350" spans="1:4" s="45" customFormat="1" x14ac:dyDescent="0.3">
      <c r="A350" s="128"/>
      <c r="B350" s="128"/>
      <c r="C350" s="128"/>
      <c r="D350" s="128"/>
    </row>
    <row r="351" spans="1:4" s="45" customFormat="1" x14ac:dyDescent="0.3">
      <c r="A351" s="128"/>
      <c r="B351" s="128"/>
      <c r="C351" s="128"/>
      <c r="D351" s="128"/>
    </row>
    <row r="352" spans="1:4" s="45" customFormat="1" x14ac:dyDescent="0.3">
      <c r="A352" s="128"/>
      <c r="B352" s="128"/>
      <c r="C352" s="128"/>
      <c r="D352" s="128"/>
    </row>
    <row r="353" spans="1:4" s="45" customFormat="1" x14ac:dyDescent="0.3">
      <c r="A353" s="128"/>
      <c r="B353" s="128"/>
      <c r="C353" s="128"/>
      <c r="D353" s="128"/>
    </row>
    <row r="354" spans="1:4" s="45" customFormat="1" x14ac:dyDescent="0.3">
      <c r="A354" s="128"/>
      <c r="B354" s="128"/>
      <c r="C354" s="128"/>
      <c r="D354" s="128"/>
    </row>
    <row r="355" spans="1:4" s="45" customFormat="1" x14ac:dyDescent="0.3">
      <c r="A355" s="128"/>
      <c r="B355" s="128"/>
      <c r="C355" s="128"/>
      <c r="D355" s="128"/>
    </row>
    <row r="356" spans="1:4" s="45" customFormat="1" x14ac:dyDescent="0.3">
      <c r="A356" s="128"/>
      <c r="B356" s="128"/>
      <c r="C356" s="128"/>
      <c r="D356" s="128"/>
    </row>
    <row r="357" spans="1:4" s="45" customFormat="1" x14ac:dyDescent="0.3">
      <c r="A357" s="128"/>
      <c r="B357" s="128"/>
      <c r="C357" s="128"/>
      <c r="D357" s="128"/>
    </row>
    <row r="358" spans="1:4" s="45" customFormat="1" x14ac:dyDescent="0.3">
      <c r="A358" s="128"/>
      <c r="B358" s="128"/>
      <c r="C358" s="128"/>
      <c r="D358" s="128"/>
    </row>
    <row r="359" spans="1:4" s="45" customFormat="1" x14ac:dyDescent="0.3">
      <c r="A359" s="128"/>
      <c r="B359" s="128"/>
      <c r="C359" s="128"/>
      <c r="D359" s="128"/>
    </row>
    <row r="360" spans="1:4" s="45" customFormat="1" x14ac:dyDescent="0.3">
      <c r="A360" s="128"/>
      <c r="B360" s="128"/>
      <c r="C360" s="128"/>
      <c r="D360" s="128"/>
    </row>
    <row r="361" spans="1:4" s="45" customFormat="1" x14ac:dyDescent="0.3">
      <c r="A361" s="128"/>
      <c r="B361" s="128"/>
      <c r="C361" s="128"/>
      <c r="D361" s="128"/>
    </row>
    <row r="362" spans="1:4" s="45" customFormat="1" x14ac:dyDescent="0.3">
      <c r="A362" s="128"/>
      <c r="B362" s="128"/>
      <c r="C362" s="128"/>
      <c r="D362" s="128"/>
    </row>
    <row r="363" spans="1:4" s="45" customFormat="1" x14ac:dyDescent="0.3">
      <c r="A363" s="128"/>
      <c r="B363" s="128"/>
      <c r="C363" s="128"/>
      <c r="D363" s="128"/>
    </row>
    <row r="364" spans="1:4" s="45" customFormat="1" x14ac:dyDescent="0.3">
      <c r="A364" s="128"/>
      <c r="B364" s="128"/>
      <c r="C364" s="128"/>
      <c r="D364" s="128"/>
    </row>
    <row r="365" spans="1:4" s="45" customFormat="1" x14ac:dyDescent="0.3">
      <c r="A365" s="128"/>
      <c r="B365" s="128"/>
      <c r="C365" s="128"/>
      <c r="D365" s="128"/>
    </row>
    <row r="366" spans="1:4" s="45" customFormat="1" x14ac:dyDescent="0.3">
      <c r="A366" s="128"/>
      <c r="B366" s="128"/>
      <c r="C366" s="128"/>
      <c r="D366" s="128"/>
    </row>
    <row r="367" spans="1:4" s="45" customFormat="1" x14ac:dyDescent="0.3">
      <c r="A367" s="128"/>
      <c r="B367" s="128"/>
      <c r="C367" s="128"/>
      <c r="D367" s="128"/>
    </row>
    <row r="368" spans="1:4" s="45" customFormat="1" x14ac:dyDescent="0.3">
      <c r="A368" s="128"/>
      <c r="B368" s="128"/>
      <c r="C368" s="128"/>
      <c r="D368" s="128"/>
    </row>
    <row r="369" spans="1:4" s="45" customFormat="1" x14ac:dyDescent="0.3">
      <c r="A369" s="128"/>
      <c r="B369" s="128"/>
      <c r="C369" s="128"/>
      <c r="D369" s="128"/>
    </row>
    <row r="370" spans="1:4" s="45" customFormat="1" x14ac:dyDescent="0.3">
      <c r="A370" s="128"/>
      <c r="B370" s="128"/>
      <c r="C370" s="128"/>
      <c r="D370" s="128"/>
    </row>
    <row r="371" spans="1:4" s="45" customFormat="1" x14ac:dyDescent="0.3">
      <c r="A371" s="128"/>
      <c r="B371" s="128"/>
      <c r="C371" s="128"/>
      <c r="D371" s="128"/>
    </row>
    <row r="372" spans="1:4" s="45" customFormat="1" x14ac:dyDescent="0.3">
      <c r="A372" s="128"/>
      <c r="B372" s="128"/>
      <c r="C372" s="128"/>
      <c r="D372" s="128"/>
    </row>
    <row r="373" spans="1:4" s="45" customFormat="1" x14ac:dyDescent="0.3">
      <c r="A373" s="128"/>
      <c r="B373" s="128"/>
      <c r="C373" s="128"/>
      <c r="D373" s="128"/>
    </row>
    <row r="374" spans="1:4" s="45" customFormat="1" x14ac:dyDescent="0.3">
      <c r="A374" s="128"/>
      <c r="B374" s="128"/>
      <c r="C374" s="128"/>
      <c r="D374" s="128"/>
    </row>
    <row r="375" spans="1:4" s="45" customFormat="1" x14ac:dyDescent="0.3">
      <c r="A375" s="128"/>
      <c r="B375" s="128"/>
      <c r="C375" s="128"/>
      <c r="D375" s="128"/>
    </row>
    <row r="376" spans="1:4" s="45" customFormat="1" x14ac:dyDescent="0.3">
      <c r="A376" s="128"/>
      <c r="B376" s="128"/>
      <c r="C376" s="128"/>
      <c r="D376" s="128"/>
    </row>
    <row r="377" spans="1:4" s="45" customFormat="1" x14ac:dyDescent="0.3">
      <c r="A377" s="128"/>
      <c r="B377" s="128"/>
      <c r="C377" s="128"/>
      <c r="D377" s="128"/>
    </row>
    <row r="378" spans="1:4" s="45" customFormat="1" x14ac:dyDescent="0.3">
      <c r="A378" s="128"/>
      <c r="B378" s="128"/>
      <c r="C378" s="128"/>
      <c r="D378" s="128"/>
    </row>
    <row r="379" spans="1:4" s="45" customFormat="1" x14ac:dyDescent="0.3">
      <c r="A379" s="128"/>
      <c r="B379" s="128"/>
      <c r="C379" s="128"/>
      <c r="D379" s="128"/>
    </row>
    <row r="380" spans="1:4" s="45" customFormat="1" x14ac:dyDescent="0.3">
      <c r="A380" s="128"/>
      <c r="B380" s="128"/>
      <c r="C380" s="128"/>
      <c r="D380" s="128"/>
    </row>
    <row r="381" spans="1:4" s="45" customFormat="1" x14ac:dyDescent="0.3">
      <c r="A381" s="128"/>
      <c r="B381" s="128"/>
      <c r="C381" s="128"/>
      <c r="D381" s="128"/>
    </row>
    <row r="382" spans="1:4" s="45" customFormat="1" x14ac:dyDescent="0.3">
      <c r="A382" s="128"/>
      <c r="B382" s="128"/>
      <c r="C382" s="128"/>
      <c r="D382" s="128"/>
    </row>
    <row r="383" spans="1:4" s="45" customFormat="1" x14ac:dyDescent="0.3">
      <c r="A383" s="128"/>
      <c r="B383" s="128"/>
      <c r="C383" s="128"/>
      <c r="D383" s="128"/>
    </row>
    <row r="384" spans="1:4" s="45" customFormat="1" x14ac:dyDescent="0.3">
      <c r="A384" s="128"/>
      <c r="B384" s="128"/>
      <c r="C384" s="128"/>
      <c r="D384" s="128"/>
    </row>
    <row r="385" spans="1:4" s="45" customFormat="1" x14ac:dyDescent="0.3">
      <c r="A385" s="128"/>
      <c r="B385" s="128"/>
      <c r="C385" s="128"/>
      <c r="D385" s="128"/>
    </row>
    <row r="386" spans="1:4" s="45" customFormat="1" x14ac:dyDescent="0.3">
      <c r="A386" s="128"/>
      <c r="B386" s="128"/>
      <c r="C386" s="128"/>
      <c r="D386" s="128"/>
    </row>
    <row r="387" spans="1:4" s="45" customFormat="1" x14ac:dyDescent="0.3">
      <c r="A387" s="128"/>
      <c r="B387" s="128"/>
      <c r="C387" s="128"/>
      <c r="D387" s="128"/>
    </row>
    <row r="388" spans="1:4" s="45" customFormat="1" x14ac:dyDescent="0.3">
      <c r="A388" s="128"/>
      <c r="B388" s="128"/>
      <c r="C388" s="128"/>
      <c r="D388" s="128"/>
    </row>
    <row r="389" spans="1:4" s="45" customFormat="1" x14ac:dyDescent="0.3">
      <c r="A389" s="128"/>
      <c r="B389" s="128"/>
      <c r="C389" s="128"/>
      <c r="D389" s="128"/>
    </row>
    <row r="390" spans="1:4" s="45" customFormat="1" x14ac:dyDescent="0.3">
      <c r="A390" s="128"/>
      <c r="B390" s="128"/>
      <c r="C390" s="128"/>
      <c r="D390" s="128"/>
    </row>
    <row r="391" spans="1:4" s="45" customFormat="1" x14ac:dyDescent="0.3">
      <c r="A391" s="128"/>
      <c r="B391" s="128"/>
      <c r="C391" s="128"/>
      <c r="D391" s="128"/>
    </row>
    <row r="392" spans="1:4" s="45" customFormat="1" x14ac:dyDescent="0.3">
      <c r="A392" s="128"/>
      <c r="B392" s="128"/>
      <c r="C392" s="128"/>
      <c r="D392" s="128"/>
    </row>
    <row r="393" spans="1:4" s="45" customFormat="1" x14ac:dyDescent="0.3">
      <c r="A393" s="128"/>
      <c r="B393" s="128"/>
      <c r="C393" s="128"/>
      <c r="D393" s="128"/>
    </row>
    <row r="394" spans="1:4" s="45" customFormat="1" x14ac:dyDescent="0.3">
      <c r="A394" s="128"/>
      <c r="B394" s="128"/>
      <c r="C394" s="128"/>
      <c r="D394" s="128"/>
    </row>
    <row r="395" spans="1:4" s="45" customFormat="1" x14ac:dyDescent="0.3">
      <c r="A395" s="128"/>
      <c r="B395" s="128"/>
      <c r="C395" s="128"/>
      <c r="D395" s="128"/>
    </row>
    <row r="396" spans="1:4" s="45" customFormat="1" x14ac:dyDescent="0.3">
      <c r="A396" s="128"/>
      <c r="B396" s="128"/>
      <c r="C396" s="128"/>
      <c r="D396" s="128"/>
    </row>
    <row r="397" spans="1:4" s="45" customFormat="1" x14ac:dyDescent="0.3">
      <c r="A397" s="128"/>
      <c r="B397" s="128"/>
      <c r="C397" s="128"/>
      <c r="D397" s="128"/>
    </row>
    <row r="398" spans="1:4" s="45" customFormat="1" x14ac:dyDescent="0.3">
      <c r="A398" s="128"/>
      <c r="B398" s="128"/>
      <c r="C398" s="128"/>
      <c r="D398" s="128"/>
    </row>
    <row r="399" spans="1:4" s="45" customFormat="1" x14ac:dyDescent="0.3">
      <c r="A399" s="128"/>
      <c r="B399" s="128"/>
      <c r="C399" s="128"/>
      <c r="D399" s="128"/>
    </row>
    <row r="400" spans="1:4" s="45" customFormat="1" x14ac:dyDescent="0.3">
      <c r="A400" s="128"/>
      <c r="B400" s="128"/>
      <c r="C400" s="128"/>
      <c r="D400" s="128"/>
    </row>
    <row r="401" spans="1:4" s="45" customFormat="1" x14ac:dyDescent="0.3">
      <c r="A401" s="128"/>
      <c r="B401" s="128"/>
      <c r="C401" s="128"/>
      <c r="D401" s="128"/>
    </row>
    <row r="402" spans="1:4" s="45" customFormat="1" x14ac:dyDescent="0.3">
      <c r="A402" s="128"/>
      <c r="B402" s="128"/>
      <c r="C402" s="128"/>
      <c r="D402" s="128"/>
    </row>
    <row r="403" spans="1:4" s="45" customFormat="1" x14ac:dyDescent="0.3">
      <c r="A403" s="128"/>
      <c r="B403" s="128"/>
      <c r="C403" s="128"/>
      <c r="D403" s="128"/>
    </row>
    <row r="404" spans="1:4" s="45" customFormat="1" x14ac:dyDescent="0.3">
      <c r="A404" s="128"/>
      <c r="B404" s="128"/>
      <c r="C404" s="128"/>
      <c r="D404" s="128"/>
    </row>
    <row r="405" spans="1:4" s="45" customFormat="1" x14ac:dyDescent="0.3">
      <c r="A405" s="128"/>
      <c r="B405" s="128"/>
      <c r="C405" s="128"/>
      <c r="D405" s="128"/>
    </row>
    <row r="406" spans="1:4" s="45" customFormat="1" x14ac:dyDescent="0.3">
      <c r="A406" s="128"/>
      <c r="B406" s="128"/>
      <c r="C406" s="128"/>
      <c r="D406" s="128"/>
    </row>
    <row r="407" spans="1:4" s="45" customFormat="1" x14ac:dyDescent="0.3">
      <c r="A407" s="128"/>
      <c r="B407" s="128"/>
      <c r="C407" s="128"/>
      <c r="D407" s="128"/>
    </row>
    <row r="408" spans="1:4" s="45" customFormat="1" x14ac:dyDescent="0.3">
      <c r="A408" s="128"/>
      <c r="B408" s="128"/>
      <c r="C408" s="128"/>
      <c r="D408" s="128"/>
    </row>
    <row r="409" spans="1:4" s="45" customFormat="1" x14ac:dyDescent="0.3">
      <c r="A409" s="128"/>
      <c r="B409" s="128"/>
      <c r="C409" s="128"/>
      <c r="D409" s="128"/>
    </row>
    <row r="410" spans="1:4" s="45" customFormat="1" x14ac:dyDescent="0.3">
      <c r="A410" s="128"/>
      <c r="B410" s="128"/>
      <c r="C410" s="128"/>
      <c r="D410" s="128"/>
    </row>
    <row r="411" spans="1:4" s="45" customFormat="1" x14ac:dyDescent="0.3">
      <c r="A411" s="128"/>
      <c r="B411" s="128"/>
      <c r="C411" s="128"/>
      <c r="D411" s="128"/>
    </row>
    <row r="412" spans="1:4" s="45" customFormat="1" x14ac:dyDescent="0.3">
      <c r="A412" s="128"/>
      <c r="B412" s="128"/>
      <c r="C412" s="128"/>
      <c r="D412" s="128"/>
    </row>
    <row r="413" spans="1:4" s="45" customFormat="1" x14ac:dyDescent="0.3">
      <c r="A413" s="128"/>
      <c r="B413" s="128"/>
      <c r="C413" s="128"/>
      <c r="D413" s="128"/>
    </row>
    <row r="414" spans="1:4" s="45" customFormat="1" x14ac:dyDescent="0.3">
      <c r="A414" s="128"/>
      <c r="B414" s="128"/>
      <c r="C414" s="128"/>
      <c r="D414" s="128"/>
    </row>
    <row r="415" spans="1:4" s="45" customFormat="1" x14ac:dyDescent="0.3">
      <c r="A415" s="128"/>
      <c r="B415" s="128"/>
      <c r="C415" s="128"/>
      <c r="D415" s="128"/>
    </row>
    <row r="416" spans="1:4" s="45" customFormat="1" x14ac:dyDescent="0.3">
      <c r="A416" s="128"/>
      <c r="B416" s="128"/>
      <c r="C416" s="128"/>
      <c r="D416" s="128"/>
    </row>
    <row r="417" spans="1:4" s="45" customFormat="1" x14ac:dyDescent="0.3">
      <c r="A417" s="128"/>
      <c r="B417" s="128"/>
      <c r="C417" s="128"/>
      <c r="D417" s="128"/>
    </row>
    <row r="418" spans="1:4" s="45" customFormat="1" x14ac:dyDescent="0.3">
      <c r="A418" s="128"/>
      <c r="B418" s="128"/>
      <c r="C418" s="128"/>
      <c r="D418" s="128"/>
    </row>
    <row r="419" spans="1:4" s="45" customFormat="1" x14ac:dyDescent="0.3">
      <c r="A419" s="128"/>
      <c r="B419" s="128"/>
      <c r="C419" s="128"/>
      <c r="D419" s="128"/>
    </row>
    <row r="420" spans="1:4" s="45" customFormat="1" x14ac:dyDescent="0.3">
      <c r="A420" s="128"/>
      <c r="B420" s="128"/>
      <c r="C420" s="128"/>
      <c r="D420" s="128"/>
    </row>
    <row r="421" spans="1:4" s="45" customFormat="1" x14ac:dyDescent="0.3">
      <c r="A421" s="128"/>
      <c r="B421" s="128"/>
      <c r="C421" s="128"/>
      <c r="D421" s="128"/>
    </row>
    <row r="422" spans="1:4" s="45" customFormat="1" x14ac:dyDescent="0.3">
      <c r="A422" s="128"/>
      <c r="B422" s="128"/>
      <c r="C422" s="128"/>
      <c r="D422" s="128"/>
    </row>
    <row r="423" spans="1:4" s="45" customFormat="1" x14ac:dyDescent="0.3">
      <c r="A423" s="128"/>
      <c r="B423" s="128"/>
      <c r="C423" s="128"/>
      <c r="D423" s="128"/>
    </row>
    <row r="424" spans="1:4" s="45" customFormat="1" x14ac:dyDescent="0.3">
      <c r="A424" s="128"/>
      <c r="B424" s="128"/>
      <c r="C424" s="128"/>
      <c r="D424" s="128"/>
    </row>
    <row r="425" spans="1:4" s="45" customFormat="1" x14ac:dyDescent="0.3">
      <c r="A425" s="128"/>
      <c r="B425" s="128"/>
      <c r="C425" s="128"/>
      <c r="D425" s="128"/>
    </row>
  </sheetData>
  <pageMargins left="0.7" right="0.7" top="0.75" bottom="0.75" header="0.3" footer="0.3"/>
  <headerFooter>
    <oddHeader>&amp;C&amp;"Arial"&amp;10&amp;K363F7C OFFICIAL&amp;1#_x000D_</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10E8D-665C-4443-BDC8-2DE45AD971D5}">
  <dimension ref="A1:AH73"/>
  <sheetViews>
    <sheetView workbookViewId="0"/>
  </sheetViews>
  <sheetFormatPr defaultColWidth="9.1796875" defaultRowHeight="14" x14ac:dyDescent="0.3"/>
  <cols>
    <col min="1" max="1" width="9.1796875" style="46" customWidth="1"/>
    <col min="2" max="16384" width="9.1796875" style="46"/>
  </cols>
  <sheetData>
    <row r="1" spans="1:34" ht="20" x14ac:dyDescent="0.4">
      <c r="A1" s="330" t="s">
        <v>596</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row>
    <row r="2" spans="1:34" x14ac:dyDescent="0.3">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row>
    <row r="3" spans="1:34" x14ac:dyDescent="0.3">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34" ht="14.5" x14ac:dyDescent="0.35">
      <c r="A4" s="45" t="s">
        <v>597</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3">
      <c r="A5" s="332" t="s">
        <v>593</v>
      </c>
      <c r="B5" s="45"/>
      <c r="C5" s="45"/>
      <c r="D5" s="332"/>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3">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x14ac:dyDescent="0.3">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row>
    <row r="8" spans="1:34" x14ac:dyDescent="0.3">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row>
    <row r="9" spans="1:34" x14ac:dyDescent="0.3">
      <c r="A9" s="4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row>
    <row r="10" spans="1:34" ht="18" x14ac:dyDescent="0.4">
      <c r="A10" s="45"/>
      <c r="B10" s="276"/>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row>
    <row r="11" spans="1:34" x14ac:dyDescent="0.3">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row>
    <row r="12" spans="1:34" x14ac:dyDescent="0.3">
      <c r="A12" s="45"/>
      <c r="B12" s="45"/>
      <c r="C12" s="332"/>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row>
    <row r="13" spans="1:34" x14ac:dyDescent="0.3">
      <c r="A13" s="45"/>
      <c r="B13" s="45"/>
      <c r="C13" s="332"/>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row>
    <row r="14" spans="1:34" x14ac:dyDescent="0.3">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row>
    <row r="15" spans="1:34" x14ac:dyDescent="0.3">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row>
    <row r="16" spans="1:34" x14ac:dyDescent="0.3">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row>
    <row r="17" spans="1:34" x14ac:dyDescent="0.3">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row>
    <row r="18" spans="1:34" x14ac:dyDescent="0.3">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row>
    <row r="19" spans="1:34" x14ac:dyDescent="0.3">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row>
    <row r="20" spans="1:34" x14ac:dyDescent="0.3">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row>
    <row r="21" spans="1:34" x14ac:dyDescent="0.3">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row>
    <row r="22" spans="1:34" x14ac:dyDescent="0.3">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row>
    <row r="23" spans="1:34" x14ac:dyDescent="0.3">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row>
    <row r="24" spans="1:34" x14ac:dyDescent="0.3">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34" x14ac:dyDescent="0.3">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row>
    <row r="26" spans="1:34" x14ac:dyDescent="0.3">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34" x14ac:dyDescent="0.3">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row>
    <row r="28" spans="1:34" x14ac:dyDescent="0.3">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row>
    <row r="29" spans="1:34" x14ac:dyDescent="0.3">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row>
    <row r="30" spans="1:34" x14ac:dyDescent="0.3">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row>
    <row r="31" spans="1:34" x14ac:dyDescent="0.3">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row>
    <row r="32" spans="1:34" x14ac:dyDescent="0.3">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row>
    <row r="33" spans="1:34" x14ac:dyDescent="0.3">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row>
    <row r="34" spans="1:34" x14ac:dyDescent="0.3">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row>
    <row r="35" spans="1:34" x14ac:dyDescent="0.3">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row>
    <row r="36" spans="1:34" x14ac:dyDescent="0.3">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row>
    <row r="37" spans="1:34" x14ac:dyDescent="0.3">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row>
    <row r="38" spans="1:34" x14ac:dyDescent="0.3">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row>
    <row r="39" spans="1:34" x14ac:dyDescent="0.3">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row>
    <row r="40" spans="1:34" x14ac:dyDescent="0.3">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row>
    <row r="41" spans="1:34" x14ac:dyDescent="0.3">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row r="42" spans="1:34" x14ac:dyDescent="0.3">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row>
    <row r="43" spans="1:34" x14ac:dyDescent="0.3">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row>
    <row r="44" spans="1:34" x14ac:dyDescent="0.3">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row>
    <row r="45" spans="1:34" x14ac:dyDescent="0.3">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row>
    <row r="46" spans="1:34" x14ac:dyDescent="0.3">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row>
    <row r="47" spans="1:34" x14ac:dyDescent="0.3">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row>
    <row r="48" spans="1:34" x14ac:dyDescent="0.3">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row>
    <row r="49" spans="1:34" x14ac:dyDescent="0.3">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row>
    <row r="50" spans="1:34" x14ac:dyDescent="0.3">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row>
    <row r="51" spans="1:34" x14ac:dyDescent="0.3">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row>
    <row r="52" spans="1:34" x14ac:dyDescent="0.3">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row>
    <row r="53" spans="1:34" x14ac:dyDescent="0.3">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row>
    <row r="54" spans="1:34" x14ac:dyDescent="0.3">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row>
    <row r="55" spans="1:34" x14ac:dyDescent="0.3">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row>
    <row r="56" spans="1:34" x14ac:dyDescent="0.3">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row>
    <row r="57" spans="1:34" x14ac:dyDescent="0.3">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row>
    <row r="58" spans="1:34" x14ac:dyDescent="0.3">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row>
    <row r="59" spans="1:34" x14ac:dyDescent="0.3">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row>
    <row r="60" spans="1:34" x14ac:dyDescent="0.3">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row>
    <row r="61" spans="1:34" x14ac:dyDescent="0.3">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row>
    <row r="62" spans="1:34" x14ac:dyDescent="0.3">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row>
    <row r="63" spans="1:34" x14ac:dyDescent="0.3">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row>
    <row r="64" spans="1:34" x14ac:dyDescent="0.3">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row>
    <row r="65" spans="1:34" x14ac:dyDescent="0.3">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row>
    <row r="66" spans="1:34" x14ac:dyDescent="0.3">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row>
    <row r="67" spans="1:34" x14ac:dyDescent="0.3">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row>
    <row r="68" spans="1:34" x14ac:dyDescent="0.3">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row>
    <row r="69" spans="1:34" x14ac:dyDescent="0.3">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4" x14ac:dyDescent="0.3">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row>
    <row r="71" spans="1:34" x14ac:dyDescent="0.3">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row>
    <row r="72" spans="1:34" x14ac:dyDescent="0.3">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row>
    <row r="73" spans="1:34" x14ac:dyDescent="0.3">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row>
  </sheetData>
  <hyperlinks>
    <hyperlink ref="A5" r:id="rId1" display="https://www.forgov.qld.gov.au/chief-executive-officers-declarations-interest" xr:uid="{D75B0D05-27D1-442E-98DB-94D2960FAE9E}"/>
  </hyperlinks>
  <pageMargins left="0.7" right="0.7" top="0.75" bottom="0.75" header="0.3" footer="0.3"/>
  <pageSetup paperSize="9" orientation="portrait" r:id="rId2"/>
  <headerFooter>
    <oddHeader>&amp;C&amp;"Arial"&amp;10&amp;K363F7C OFFICIAL&amp;1#_x000D_</oddHeader>
  </headerFooter>
  <drawing r:id="rId3"/>
  <legacyDrawing r:id="rId4"/>
  <oleObjects>
    <mc:AlternateContent xmlns:mc="http://schemas.openxmlformats.org/markup-compatibility/2006">
      <mc:Choice Requires="x14">
        <oleObject progId="Document" dvAspect="DVASPECT_ICON" shapeId="16385" r:id="rId5">
          <objectPr defaultSize="0" autoPict="0" r:id="rId6">
            <anchor moveWithCells="1">
              <from>
                <xdr:col>0</xdr:col>
                <xdr:colOff>165100</xdr:colOff>
                <xdr:row>6</xdr:row>
                <xdr:rowOff>88900</xdr:rowOff>
              </from>
              <to>
                <xdr:col>1</xdr:col>
                <xdr:colOff>552450</xdr:colOff>
                <xdr:row>10</xdr:row>
                <xdr:rowOff>114300</xdr:rowOff>
              </to>
            </anchor>
          </objectPr>
        </oleObject>
      </mc:Choice>
      <mc:Fallback>
        <oleObject progId="Document" dvAspect="DVASPECT_ICON" shapeId="16385" r:id="rId5"/>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8F7AF-B1FE-46B2-B368-77AF0509C6D1}">
  <dimension ref="A1:BY134"/>
  <sheetViews>
    <sheetView topLeftCell="B1" workbookViewId="0">
      <selection activeCell="J12" sqref="J12"/>
    </sheetView>
  </sheetViews>
  <sheetFormatPr defaultColWidth="8.81640625" defaultRowHeight="14" x14ac:dyDescent="0.35"/>
  <cols>
    <col min="1" max="1" width="53" style="137" customWidth="1"/>
    <col min="2" max="2" width="12.54296875" style="137" customWidth="1"/>
    <col min="3" max="3" width="13.1796875" style="137" customWidth="1"/>
    <col min="4" max="4" width="12.1796875" style="137" customWidth="1"/>
    <col min="5" max="5" width="15.81640625" style="137" customWidth="1"/>
    <col min="6" max="6" width="15.453125" style="137" customWidth="1"/>
    <col min="7" max="8" width="15.26953125" style="137" customWidth="1"/>
    <col min="9" max="9" width="60.26953125" style="143" customWidth="1"/>
    <col min="10" max="10" width="33.453125" style="137" customWidth="1"/>
    <col min="11" max="11" width="26.1796875" style="137" customWidth="1"/>
    <col min="12" max="12" width="43.81640625" style="137" customWidth="1"/>
    <col min="13" max="16384" width="8.81640625" style="137"/>
  </cols>
  <sheetData>
    <row r="1" spans="1:77" s="168" customFormat="1" ht="51" customHeight="1" x14ac:dyDescent="0.35">
      <c r="A1" s="166" t="s">
        <v>526</v>
      </c>
      <c r="B1" s="167" t="s">
        <v>441</v>
      </c>
      <c r="C1" s="167" t="s">
        <v>442</v>
      </c>
      <c r="D1" s="167" t="s">
        <v>445</v>
      </c>
      <c r="E1" s="167" t="s">
        <v>443</v>
      </c>
      <c r="F1" s="167" t="s">
        <v>444</v>
      </c>
      <c r="G1" s="167" t="s">
        <v>439</v>
      </c>
      <c r="H1" s="167" t="s">
        <v>440</v>
      </c>
      <c r="I1" s="167" t="s">
        <v>33</v>
      </c>
      <c r="J1" s="172"/>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row>
    <row r="2" spans="1:77" s="138" customFormat="1" x14ac:dyDescent="0.35">
      <c r="A2" s="169" t="s">
        <v>262</v>
      </c>
      <c r="B2" s="169"/>
      <c r="C2" s="169"/>
      <c r="D2" s="169"/>
      <c r="E2" s="169"/>
      <c r="F2" s="169"/>
      <c r="G2" s="169"/>
      <c r="H2" s="169"/>
      <c r="I2" s="185"/>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row>
    <row r="3" spans="1:77" ht="74.5" customHeight="1" x14ac:dyDescent="0.35">
      <c r="A3" s="137" t="s">
        <v>263</v>
      </c>
      <c r="B3" s="139">
        <v>1429721.42</v>
      </c>
      <c r="C3" s="140">
        <v>1456721.4200000002</v>
      </c>
      <c r="D3" s="140">
        <v>816520</v>
      </c>
      <c r="E3" s="139">
        <f>B3-C3</f>
        <v>-27000.000000000233</v>
      </c>
      <c r="F3" s="141">
        <f>E3/B3</f>
        <v>-1.8884797851038866E-2</v>
      </c>
      <c r="G3" s="140">
        <f>C3-D3</f>
        <v>640201.42000000016</v>
      </c>
      <c r="H3" s="142">
        <f>G3/D3</f>
        <v>0.78406091706265635</v>
      </c>
      <c r="I3" s="186" t="s">
        <v>600</v>
      </c>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c r="BT3" s="175"/>
      <c r="BU3" s="175"/>
      <c r="BV3" s="175"/>
      <c r="BW3" s="175"/>
      <c r="BX3" s="175"/>
      <c r="BY3" s="175"/>
    </row>
    <row r="4" spans="1:77" x14ac:dyDescent="0.35">
      <c r="A4" s="137" t="s">
        <v>264</v>
      </c>
      <c r="B4" s="139">
        <v>4115</v>
      </c>
      <c r="C4" s="140">
        <v>3115</v>
      </c>
      <c r="D4" s="140">
        <v>6840</v>
      </c>
      <c r="E4" s="139">
        <f t="shared" ref="E4:E6" si="0">B4-C4</f>
        <v>1000</v>
      </c>
      <c r="F4" s="141">
        <f t="shared" ref="F4:F6" si="1">E4/B4</f>
        <v>0.24301336573511542</v>
      </c>
      <c r="G4" s="140">
        <f>C4-D4</f>
        <v>-3725</v>
      </c>
      <c r="H4" s="142">
        <f>G4/D4</f>
        <v>-0.54459064327485385</v>
      </c>
      <c r="I4" s="186" t="s">
        <v>260</v>
      </c>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c r="BT4" s="175"/>
      <c r="BU4" s="175"/>
      <c r="BV4" s="175"/>
      <c r="BW4" s="175"/>
      <c r="BX4" s="175"/>
      <c r="BY4" s="175"/>
    </row>
    <row r="5" spans="1:77" x14ac:dyDescent="0.35">
      <c r="A5" s="137" t="s">
        <v>265</v>
      </c>
      <c r="B5" s="139">
        <v>32143.46</v>
      </c>
      <c r="C5" s="140">
        <v>34143.46</v>
      </c>
      <c r="D5" s="140">
        <v>34139</v>
      </c>
      <c r="E5" s="139">
        <f t="shared" si="0"/>
        <v>-2000</v>
      </c>
      <c r="F5" s="141">
        <f t="shared" si="1"/>
        <v>-6.2221055231764098E-2</v>
      </c>
      <c r="G5" s="140">
        <f>C5-D5</f>
        <v>4.4599999999991269</v>
      </c>
      <c r="H5" s="142">
        <f>G5/D5</f>
        <v>1.3064237382463245E-4</v>
      </c>
      <c r="I5" s="186" t="s">
        <v>260</v>
      </c>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175"/>
      <c r="BN5" s="175"/>
      <c r="BO5" s="175"/>
      <c r="BP5" s="175"/>
      <c r="BQ5" s="175"/>
      <c r="BR5" s="175"/>
      <c r="BS5" s="175"/>
      <c r="BT5" s="175"/>
      <c r="BU5" s="175"/>
      <c r="BV5" s="175"/>
      <c r="BW5" s="175"/>
      <c r="BX5" s="175"/>
      <c r="BY5" s="175"/>
    </row>
    <row r="6" spans="1:77" s="138" customFormat="1" ht="14.5" thickBot="1" x14ac:dyDescent="0.4">
      <c r="A6" s="177" t="s">
        <v>266</v>
      </c>
      <c r="B6" s="178">
        <f t="shared" ref="B6" si="2">SUM(B3:B5)</f>
        <v>1465979.88</v>
      </c>
      <c r="C6" s="179">
        <f t="shared" ref="C6:D6" si="3">SUM(C3:C5)</f>
        <v>1493979.8800000001</v>
      </c>
      <c r="D6" s="179">
        <f t="shared" si="3"/>
        <v>857499</v>
      </c>
      <c r="E6" s="180">
        <f t="shared" si="0"/>
        <v>-28000.000000000233</v>
      </c>
      <c r="F6" s="181">
        <f t="shared" si="1"/>
        <v>-1.9099852857462296E-2</v>
      </c>
      <c r="G6" s="182">
        <f>C6-D6</f>
        <v>636480.88000000012</v>
      </c>
      <c r="H6" s="183">
        <f>G6/D6</f>
        <v>0.74225262070276476</v>
      </c>
      <c r="I6" s="187"/>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row>
    <row r="7" spans="1:77" s="138" customFormat="1" ht="14.5" thickTop="1" x14ac:dyDescent="0.35">
      <c r="B7" s="146"/>
      <c r="E7" s="146"/>
      <c r="F7" s="146"/>
      <c r="G7" s="140"/>
      <c r="H7" s="142"/>
      <c r="I7" s="188"/>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74"/>
      <c r="AY7" s="174"/>
      <c r="AZ7" s="174"/>
      <c r="BA7" s="174"/>
      <c r="BB7" s="174"/>
      <c r="BC7" s="174"/>
      <c r="BD7" s="174"/>
      <c r="BE7" s="174"/>
      <c r="BF7" s="174"/>
      <c r="BG7" s="174"/>
      <c r="BH7" s="174"/>
      <c r="BI7" s="174"/>
      <c r="BJ7" s="174"/>
      <c r="BK7" s="174"/>
      <c r="BL7" s="174"/>
      <c r="BM7" s="174"/>
      <c r="BN7" s="174"/>
      <c r="BO7" s="174"/>
      <c r="BP7" s="174"/>
      <c r="BQ7" s="174"/>
      <c r="BR7" s="174"/>
      <c r="BS7" s="174"/>
      <c r="BT7" s="174"/>
      <c r="BU7" s="174"/>
      <c r="BV7" s="174"/>
      <c r="BW7" s="174"/>
      <c r="BX7" s="174"/>
      <c r="BY7" s="174"/>
    </row>
    <row r="8" spans="1:77" s="138" customFormat="1" x14ac:dyDescent="0.35">
      <c r="A8" s="169" t="s">
        <v>267</v>
      </c>
      <c r="B8" s="169"/>
      <c r="C8" s="169"/>
      <c r="D8" s="169"/>
      <c r="E8" s="169"/>
      <c r="F8" s="169"/>
      <c r="G8" s="170"/>
      <c r="H8" s="171"/>
      <c r="I8" s="185"/>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c r="BU8" s="174"/>
      <c r="BV8" s="174"/>
      <c r="BW8" s="174"/>
      <c r="BX8" s="174"/>
      <c r="BY8" s="174"/>
    </row>
    <row r="9" spans="1:77" ht="34.5" customHeight="1" x14ac:dyDescent="0.35">
      <c r="A9" s="137" t="s">
        <v>268</v>
      </c>
      <c r="B9" s="139">
        <v>305003.15999999997</v>
      </c>
      <c r="C9" s="140">
        <v>303213.15999999997</v>
      </c>
      <c r="D9" s="140">
        <v>388053</v>
      </c>
      <c r="E9" s="139">
        <f t="shared" ref="E9:E12" si="4">B9-C9</f>
        <v>1790</v>
      </c>
      <c r="F9" s="141">
        <f t="shared" ref="F9:F12" si="5">E9/B9</f>
        <v>5.8687916544864658E-3</v>
      </c>
      <c r="G9" s="140">
        <f>C9-D9</f>
        <v>-84839.840000000026</v>
      </c>
      <c r="H9" s="142">
        <f>G9/D9</f>
        <v>-0.2186295171020454</v>
      </c>
      <c r="I9" s="186" t="s">
        <v>330</v>
      </c>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row>
    <row r="10" spans="1:77" x14ac:dyDescent="0.35">
      <c r="A10" s="138" t="s">
        <v>269</v>
      </c>
      <c r="B10" s="144">
        <f t="shared" ref="B10" si="6">SUM(B9)</f>
        <v>305003.15999999997</v>
      </c>
      <c r="C10" s="145">
        <f t="shared" ref="C10:G10" si="7">SUM(C9)</f>
        <v>303213.15999999997</v>
      </c>
      <c r="D10" s="145">
        <f t="shared" si="7"/>
        <v>388053</v>
      </c>
      <c r="E10" s="139">
        <f t="shared" si="4"/>
        <v>1790</v>
      </c>
      <c r="F10" s="141">
        <f t="shared" si="5"/>
        <v>5.8687916544864658E-3</v>
      </c>
      <c r="G10" s="145">
        <f t="shared" si="7"/>
        <v>-84839.840000000026</v>
      </c>
      <c r="H10" s="142">
        <f>G10/D10</f>
        <v>-0.2186295171020454</v>
      </c>
      <c r="I10" s="186"/>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c r="BM10" s="175"/>
      <c r="BN10" s="175"/>
      <c r="BO10" s="175"/>
      <c r="BP10" s="175"/>
      <c r="BQ10" s="175"/>
      <c r="BR10" s="175"/>
      <c r="BS10" s="175"/>
      <c r="BT10" s="175"/>
      <c r="BU10" s="175"/>
      <c r="BV10" s="175"/>
      <c r="BW10" s="175"/>
      <c r="BX10" s="175"/>
      <c r="BY10" s="175"/>
    </row>
    <row r="11" spans="1:77" x14ac:dyDescent="0.35">
      <c r="B11" s="139"/>
      <c r="C11" s="140"/>
      <c r="D11" s="140"/>
      <c r="E11" s="139"/>
      <c r="F11" s="141"/>
      <c r="G11" s="140"/>
      <c r="H11" s="142"/>
      <c r="I11" s="186"/>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N11" s="175"/>
      <c r="BO11" s="175"/>
      <c r="BP11" s="175"/>
      <c r="BQ11" s="175"/>
      <c r="BR11" s="175"/>
      <c r="BS11" s="175"/>
      <c r="BT11" s="175"/>
      <c r="BU11" s="175"/>
      <c r="BV11" s="175"/>
      <c r="BW11" s="175"/>
      <c r="BX11" s="175"/>
      <c r="BY11" s="175"/>
    </row>
    <row r="12" spans="1:77" s="138" customFormat="1" ht="14.5" thickBot="1" x14ac:dyDescent="0.4">
      <c r="A12" s="177" t="s">
        <v>270</v>
      </c>
      <c r="B12" s="178">
        <f t="shared" ref="B12" si="8">B10+B6</f>
        <v>1770983.0399999998</v>
      </c>
      <c r="C12" s="179">
        <f t="shared" ref="C12:D12" si="9">C10+C6</f>
        <v>1797193.04</v>
      </c>
      <c r="D12" s="179">
        <f t="shared" si="9"/>
        <v>1245552</v>
      </c>
      <c r="E12" s="180">
        <f t="shared" si="4"/>
        <v>-26210.000000000233</v>
      </c>
      <c r="F12" s="181">
        <f t="shared" si="5"/>
        <v>-1.4799690007195233E-2</v>
      </c>
      <c r="G12" s="179">
        <f>G10+G6</f>
        <v>551641.04</v>
      </c>
      <c r="H12" s="183">
        <f>G12/D12</f>
        <v>0.44288880753272447</v>
      </c>
      <c r="I12" s="187"/>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4"/>
      <c r="BR12" s="174"/>
      <c r="BS12" s="174"/>
      <c r="BT12" s="174"/>
      <c r="BU12" s="174"/>
      <c r="BV12" s="174"/>
      <c r="BW12" s="174"/>
      <c r="BX12" s="174"/>
      <c r="BY12" s="174"/>
    </row>
    <row r="13" spans="1:77" ht="14.5" thickTop="1" x14ac:dyDescent="0.35">
      <c r="B13" s="147"/>
      <c r="E13" s="147"/>
      <c r="F13" s="147"/>
      <c r="G13" s="140"/>
      <c r="H13" s="142"/>
      <c r="I13" s="186"/>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5"/>
      <c r="BM13" s="175"/>
      <c r="BN13" s="175"/>
      <c r="BO13" s="175"/>
      <c r="BP13" s="175"/>
      <c r="BQ13" s="175"/>
      <c r="BR13" s="175"/>
      <c r="BS13" s="175"/>
      <c r="BT13" s="175"/>
      <c r="BU13" s="175"/>
      <c r="BV13" s="175"/>
      <c r="BW13" s="175"/>
      <c r="BX13" s="175"/>
      <c r="BY13" s="175"/>
    </row>
    <row r="14" spans="1:77" s="138" customFormat="1" x14ac:dyDescent="0.35">
      <c r="A14" s="169" t="s">
        <v>271</v>
      </c>
      <c r="B14" s="169"/>
      <c r="C14" s="169"/>
      <c r="D14" s="169"/>
      <c r="E14" s="169"/>
      <c r="F14" s="169"/>
      <c r="G14" s="170"/>
      <c r="H14" s="171"/>
      <c r="I14" s="185"/>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c r="BU14" s="174"/>
      <c r="BV14" s="174"/>
      <c r="BW14" s="174"/>
      <c r="BX14" s="174"/>
      <c r="BY14" s="174"/>
    </row>
    <row r="15" spans="1:77" ht="70" x14ac:dyDescent="0.35">
      <c r="A15" s="137" t="s">
        <v>272</v>
      </c>
      <c r="B15" s="139">
        <v>670000.5</v>
      </c>
      <c r="C15" s="140">
        <v>630032.5</v>
      </c>
      <c r="D15" s="140">
        <v>333704</v>
      </c>
      <c r="E15" s="139">
        <f t="shared" ref="E15:E29" si="10">B15-C15</f>
        <v>39968</v>
      </c>
      <c r="F15" s="141">
        <f t="shared" ref="F15:F29" si="11">E15/B15</f>
        <v>5.9653686825606844E-2</v>
      </c>
      <c r="G15" s="140">
        <f>C15-D15</f>
        <v>296328.5</v>
      </c>
      <c r="H15" s="142">
        <f>G15/D15</f>
        <v>0.88799804617265599</v>
      </c>
      <c r="I15" s="186" t="s">
        <v>601</v>
      </c>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175"/>
      <c r="BG15" s="175"/>
      <c r="BH15" s="175"/>
      <c r="BI15" s="175"/>
      <c r="BJ15" s="175"/>
      <c r="BK15" s="175"/>
      <c r="BL15" s="175"/>
      <c r="BM15" s="175"/>
      <c r="BN15" s="175"/>
      <c r="BO15" s="175"/>
      <c r="BP15" s="175"/>
      <c r="BQ15" s="175"/>
      <c r="BR15" s="175"/>
      <c r="BS15" s="175"/>
      <c r="BT15" s="175"/>
      <c r="BU15" s="175"/>
      <c r="BV15" s="175"/>
      <c r="BW15" s="175"/>
      <c r="BX15" s="175"/>
      <c r="BY15" s="175"/>
    </row>
    <row r="16" spans="1:77" ht="28" x14ac:dyDescent="0.35">
      <c r="A16" s="137" t="s">
        <v>273</v>
      </c>
      <c r="B16" s="139">
        <v>10003.5</v>
      </c>
      <c r="C16" s="140">
        <v>11643.5</v>
      </c>
      <c r="D16" s="140">
        <v>33525</v>
      </c>
      <c r="E16" s="139">
        <f t="shared" si="10"/>
        <v>-1640</v>
      </c>
      <c r="F16" s="141">
        <f t="shared" si="11"/>
        <v>-0.16394262008297095</v>
      </c>
      <c r="G16" s="140">
        <f>C16-D16</f>
        <v>-21881.5</v>
      </c>
      <c r="H16" s="142">
        <f>G16/D16</f>
        <v>-0.65269202087994038</v>
      </c>
      <c r="I16" s="186" t="s">
        <v>352</v>
      </c>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5"/>
      <c r="BG16" s="175"/>
      <c r="BH16" s="175"/>
      <c r="BI16" s="175"/>
      <c r="BJ16" s="175"/>
      <c r="BK16" s="175"/>
      <c r="BL16" s="175"/>
      <c r="BM16" s="175"/>
      <c r="BN16" s="175"/>
      <c r="BO16" s="175"/>
      <c r="BP16" s="175"/>
      <c r="BQ16" s="175"/>
      <c r="BR16" s="175"/>
      <c r="BS16" s="175"/>
      <c r="BT16" s="175"/>
      <c r="BU16" s="175"/>
      <c r="BV16" s="175"/>
      <c r="BW16" s="175"/>
      <c r="BX16" s="175"/>
      <c r="BY16" s="175"/>
    </row>
    <row r="17" spans="1:77" s="138" customFormat="1" ht="14.5" thickBot="1" x14ac:dyDescent="0.4">
      <c r="A17" s="177" t="s">
        <v>274</v>
      </c>
      <c r="B17" s="178">
        <f>SUM(B15:B16)</f>
        <v>680004</v>
      </c>
      <c r="C17" s="179">
        <f>SUM(C15:C16)</f>
        <v>641676</v>
      </c>
      <c r="D17" s="179">
        <f>SUM(D15:D16)</f>
        <v>367229</v>
      </c>
      <c r="E17" s="180">
        <f t="shared" si="10"/>
        <v>38328</v>
      </c>
      <c r="F17" s="181">
        <f t="shared" si="11"/>
        <v>5.6364374327209837E-2</v>
      </c>
      <c r="G17" s="182">
        <f>C17-D17</f>
        <v>274447</v>
      </c>
      <c r="H17" s="183">
        <f>G17/D17</f>
        <v>0.74734566169883099</v>
      </c>
      <c r="I17" s="187"/>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4"/>
      <c r="BM17" s="174"/>
      <c r="BN17" s="174"/>
      <c r="BO17" s="174"/>
      <c r="BP17" s="174"/>
      <c r="BQ17" s="174"/>
      <c r="BR17" s="174"/>
      <c r="BS17" s="174"/>
      <c r="BT17" s="174"/>
      <c r="BU17" s="174"/>
      <c r="BV17" s="174"/>
      <c r="BW17" s="174"/>
      <c r="BX17" s="174"/>
      <c r="BY17" s="174"/>
    </row>
    <row r="18" spans="1:77" s="138" customFormat="1" ht="14.5" thickTop="1" x14ac:dyDescent="0.35">
      <c r="B18" s="146"/>
      <c r="E18" s="139"/>
      <c r="F18" s="141"/>
      <c r="G18" s="140"/>
      <c r="H18" s="142"/>
      <c r="I18" s="188"/>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row>
    <row r="19" spans="1:77" s="138" customFormat="1" x14ac:dyDescent="0.35">
      <c r="A19" s="169" t="s">
        <v>528</v>
      </c>
      <c r="B19" s="169"/>
      <c r="C19" s="169"/>
      <c r="D19" s="169"/>
      <c r="E19" s="170"/>
      <c r="F19" s="171"/>
      <c r="G19" s="170"/>
      <c r="H19" s="171"/>
      <c r="I19" s="185"/>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4"/>
      <c r="BR19" s="174"/>
      <c r="BS19" s="174"/>
      <c r="BT19" s="174"/>
      <c r="BU19" s="174"/>
      <c r="BV19" s="174"/>
      <c r="BW19" s="174"/>
      <c r="BX19" s="174"/>
      <c r="BY19" s="174"/>
    </row>
    <row r="20" spans="1:77" x14ac:dyDescent="0.35">
      <c r="A20" s="137" t="s">
        <v>273</v>
      </c>
      <c r="B20" s="139">
        <v>13000.19</v>
      </c>
      <c r="C20" s="140">
        <v>10588.19</v>
      </c>
      <c r="D20" s="140">
        <v>11875</v>
      </c>
      <c r="E20" s="139">
        <f t="shared" si="10"/>
        <v>2412</v>
      </c>
      <c r="F20" s="141">
        <f t="shared" si="11"/>
        <v>0.18553574986211741</v>
      </c>
      <c r="G20" s="140">
        <f>C20-D20</f>
        <v>-1286.8099999999995</v>
      </c>
      <c r="H20" s="142">
        <f>G20/D20</f>
        <v>-0.108362947368421</v>
      </c>
      <c r="I20" s="186" t="s">
        <v>260</v>
      </c>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c r="BO20" s="175"/>
      <c r="BP20" s="175"/>
      <c r="BQ20" s="175"/>
      <c r="BR20" s="175"/>
      <c r="BS20" s="175"/>
      <c r="BT20" s="175"/>
      <c r="BU20" s="175"/>
      <c r="BV20" s="175"/>
      <c r="BW20" s="175"/>
      <c r="BX20" s="175"/>
      <c r="BY20" s="175"/>
    </row>
    <row r="21" spans="1:77" s="138" customFormat="1" x14ac:dyDescent="0.35">
      <c r="A21" s="138" t="s">
        <v>529</v>
      </c>
      <c r="B21" s="144">
        <f>SUM(B20)</f>
        <v>13000.19</v>
      </c>
      <c r="C21" s="145">
        <f>SUM(C20)</f>
        <v>10588.19</v>
      </c>
      <c r="D21" s="145">
        <f t="shared" ref="D21" si="12">SUM(D20)</f>
        <v>11875</v>
      </c>
      <c r="E21" s="139">
        <f t="shared" si="10"/>
        <v>2412</v>
      </c>
      <c r="F21" s="141">
        <f t="shared" si="11"/>
        <v>0.18553574986211741</v>
      </c>
      <c r="G21" s="140">
        <f>C21-D21</f>
        <v>-1286.8099999999995</v>
      </c>
      <c r="H21" s="142">
        <f>G21/D21</f>
        <v>-0.108362947368421</v>
      </c>
      <c r="I21" s="188"/>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c r="BX21" s="174"/>
      <c r="BY21" s="174"/>
    </row>
    <row r="22" spans="1:77" x14ac:dyDescent="0.35">
      <c r="B22" s="147"/>
      <c r="E22" s="139"/>
      <c r="F22" s="141"/>
      <c r="G22" s="140"/>
      <c r="H22" s="142"/>
      <c r="I22" s="186"/>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5"/>
      <c r="BW22" s="175"/>
      <c r="BX22" s="175"/>
      <c r="BY22" s="175"/>
    </row>
    <row r="23" spans="1:77" s="138" customFormat="1" x14ac:dyDescent="0.35">
      <c r="A23" s="138" t="s">
        <v>276</v>
      </c>
      <c r="B23" s="144">
        <f>B21+B17</f>
        <v>693004.19</v>
      </c>
      <c r="C23" s="145">
        <f>C21+C17</f>
        <v>652264.18999999994</v>
      </c>
      <c r="D23" s="145">
        <v>379104</v>
      </c>
      <c r="E23" s="139">
        <f t="shared" si="10"/>
        <v>40740</v>
      </c>
      <c r="F23" s="141">
        <f t="shared" si="11"/>
        <v>5.8787523348163312E-2</v>
      </c>
      <c r="G23" s="140">
        <f>C23-D23</f>
        <v>273160.18999999994</v>
      </c>
      <c r="H23" s="142">
        <f>G23/D23</f>
        <v>0.72054156643031975</v>
      </c>
      <c r="I23" s="188"/>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c r="BU23" s="174"/>
      <c r="BV23" s="174"/>
      <c r="BW23" s="174"/>
      <c r="BX23" s="174"/>
      <c r="BY23" s="174"/>
    </row>
    <row r="24" spans="1:77" x14ac:dyDescent="0.35">
      <c r="B24" s="147"/>
      <c r="E24" s="139"/>
      <c r="F24" s="141"/>
      <c r="G24" s="140"/>
      <c r="H24" s="142"/>
      <c r="I24" s="186"/>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5"/>
      <c r="BY24" s="175"/>
    </row>
    <row r="25" spans="1:77" s="138" customFormat="1" ht="14.5" thickBot="1" x14ac:dyDescent="0.4">
      <c r="A25" s="177" t="s">
        <v>277</v>
      </c>
      <c r="B25" s="178">
        <f>B12+B23</f>
        <v>2463987.2299999995</v>
      </c>
      <c r="C25" s="179">
        <f>C12+C23</f>
        <v>2449457.23</v>
      </c>
      <c r="D25" s="179">
        <v>866448</v>
      </c>
      <c r="E25" s="180">
        <f t="shared" si="10"/>
        <v>14529.999999999534</v>
      </c>
      <c r="F25" s="181">
        <f t="shared" si="11"/>
        <v>5.8969461461046363E-3</v>
      </c>
      <c r="G25" s="182">
        <f>C25-D25</f>
        <v>1583009.23</v>
      </c>
      <c r="H25" s="183">
        <f>G25/D25</f>
        <v>1.8270100802356286</v>
      </c>
      <c r="I25" s="187"/>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row>
    <row r="26" spans="1:77" ht="14.5" thickTop="1" x14ac:dyDescent="0.35">
      <c r="B26" s="147"/>
      <c r="E26" s="139"/>
      <c r="F26" s="141"/>
      <c r="G26" s="140"/>
      <c r="H26" s="142"/>
      <c r="I26" s="189"/>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5"/>
      <c r="BY26" s="175"/>
    </row>
    <row r="27" spans="1:77" s="138" customFormat="1" x14ac:dyDescent="0.35">
      <c r="A27" s="169" t="s">
        <v>278</v>
      </c>
      <c r="B27" s="169"/>
      <c r="C27" s="169"/>
      <c r="D27" s="169"/>
      <c r="E27" s="170"/>
      <c r="F27" s="171"/>
      <c r="G27" s="170"/>
      <c r="H27" s="171"/>
      <c r="I27" s="185"/>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c r="BS27" s="174"/>
      <c r="BT27" s="174"/>
      <c r="BU27" s="174"/>
      <c r="BV27" s="174"/>
      <c r="BW27" s="174"/>
      <c r="BX27" s="174"/>
      <c r="BY27" s="174"/>
    </row>
    <row r="28" spans="1:77" x14ac:dyDescent="0.35">
      <c r="A28" s="137" t="s">
        <v>279</v>
      </c>
      <c r="B28" s="139">
        <v>1204929</v>
      </c>
      <c r="C28" s="140">
        <v>1144929</v>
      </c>
      <c r="D28" s="140">
        <v>866448</v>
      </c>
      <c r="E28" s="139">
        <f t="shared" si="10"/>
        <v>60000</v>
      </c>
      <c r="F28" s="141">
        <f t="shared" si="11"/>
        <v>4.9795465126990887E-2</v>
      </c>
      <c r="G28" s="140">
        <f>C28-D28</f>
        <v>278481</v>
      </c>
      <c r="H28" s="142">
        <f>G28/D28</f>
        <v>0.32140532380477538</v>
      </c>
      <c r="I28" s="186"/>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5"/>
      <c r="BO28" s="175"/>
      <c r="BP28" s="175"/>
      <c r="BQ28" s="175"/>
      <c r="BR28" s="175"/>
      <c r="BS28" s="175"/>
      <c r="BT28" s="175"/>
      <c r="BU28" s="175"/>
      <c r="BV28" s="175"/>
      <c r="BW28" s="175"/>
      <c r="BX28" s="175"/>
      <c r="BY28" s="175"/>
    </row>
    <row r="29" spans="1:77" s="138" customFormat="1" ht="14.5" thickBot="1" x14ac:dyDescent="0.4">
      <c r="A29" s="177" t="s">
        <v>280</v>
      </c>
      <c r="B29" s="178">
        <f>SUM(B28)</f>
        <v>1204929</v>
      </c>
      <c r="C29" s="179">
        <f>SUM(C28)</f>
        <v>1144929</v>
      </c>
      <c r="D29" s="179">
        <f t="shared" ref="D29" si="13">SUM(D28)</f>
        <v>866448</v>
      </c>
      <c r="E29" s="180">
        <f t="shared" si="10"/>
        <v>60000</v>
      </c>
      <c r="F29" s="181">
        <f t="shared" si="11"/>
        <v>4.9795465126990887E-2</v>
      </c>
      <c r="G29" s="182">
        <f>C29-D29</f>
        <v>278481</v>
      </c>
      <c r="H29" s="183">
        <f>G29/D29</f>
        <v>0.32140532380477538</v>
      </c>
      <c r="I29" s="187"/>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c r="BX29" s="174"/>
      <c r="BY29" s="174"/>
    </row>
    <row r="30" spans="1:77" ht="14.5" thickTop="1" x14ac:dyDescent="0.35">
      <c r="A30" s="175"/>
      <c r="B30" s="184"/>
      <c r="C30" s="175"/>
      <c r="D30" s="175"/>
      <c r="E30" s="175"/>
      <c r="F30" s="175"/>
      <c r="G30" s="175"/>
      <c r="H30" s="175"/>
      <c r="I30" s="176"/>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5"/>
      <c r="BP30" s="175"/>
      <c r="BQ30" s="175"/>
      <c r="BR30" s="175"/>
      <c r="BS30" s="175"/>
      <c r="BT30" s="175"/>
      <c r="BU30" s="175"/>
      <c r="BV30" s="175"/>
      <c r="BW30" s="175"/>
      <c r="BX30" s="175"/>
      <c r="BY30" s="175"/>
    </row>
    <row r="31" spans="1:77" x14ac:dyDescent="0.35">
      <c r="A31" s="175"/>
      <c r="B31" s="184"/>
      <c r="C31" s="175"/>
      <c r="D31" s="175"/>
      <c r="E31" s="175"/>
      <c r="F31" s="175"/>
      <c r="G31" s="175"/>
      <c r="H31" s="175"/>
      <c r="I31" s="176"/>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S31" s="175"/>
      <c r="BT31" s="175"/>
      <c r="BU31" s="175"/>
      <c r="BV31" s="175"/>
      <c r="BW31" s="175"/>
      <c r="BX31" s="175"/>
      <c r="BY31" s="175"/>
    </row>
    <row r="32" spans="1:77" ht="46.5" x14ac:dyDescent="0.35">
      <c r="A32" s="190" t="s">
        <v>527</v>
      </c>
      <c r="B32" s="167" t="s">
        <v>441</v>
      </c>
      <c r="C32" s="167" t="s">
        <v>442</v>
      </c>
      <c r="D32" s="167" t="s">
        <v>445</v>
      </c>
      <c r="E32" s="167" t="s">
        <v>443</v>
      </c>
      <c r="F32" s="167" t="s">
        <v>444</v>
      </c>
      <c r="G32" s="167" t="s">
        <v>439</v>
      </c>
      <c r="H32" s="167" t="s">
        <v>440</v>
      </c>
      <c r="I32" s="167" t="s">
        <v>33</v>
      </c>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S32" s="175"/>
      <c r="BT32" s="175"/>
      <c r="BU32" s="175"/>
      <c r="BV32" s="175"/>
      <c r="BW32" s="175"/>
      <c r="BX32" s="175"/>
      <c r="BY32" s="175"/>
    </row>
    <row r="33" spans="1:77" x14ac:dyDescent="0.35">
      <c r="A33" s="169" t="s">
        <v>530</v>
      </c>
      <c r="B33" s="169"/>
      <c r="C33" s="191"/>
      <c r="D33" s="191"/>
      <c r="E33" s="191"/>
      <c r="F33" s="191"/>
      <c r="G33" s="191"/>
      <c r="H33" s="191"/>
      <c r="I33" s="196"/>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S33" s="175"/>
      <c r="BT33" s="175"/>
      <c r="BU33" s="175"/>
      <c r="BV33" s="175"/>
      <c r="BW33" s="175"/>
      <c r="BX33" s="175"/>
      <c r="BY33" s="175"/>
    </row>
    <row r="34" spans="1:77" ht="126" x14ac:dyDescent="0.35">
      <c r="A34" s="137" t="s">
        <v>331</v>
      </c>
      <c r="B34" s="139">
        <v>1800000</v>
      </c>
      <c r="C34" s="140">
        <v>1736337.74</v>
      </c>
      <c r="D34" s="140">
        <v>1164661</v>
      </c>
      <c r="E34" s="139">
        <f t="shared" ref="E34:E56" si="14">B34-C34</f>
        <v>63662.260000000009</v>
      </c>
      <c r="F34" s="141">
        <f t="shared" ref="F34:F56" si="15">E34/B34</f>
        <v>3.536792222222223E-2</v>
      </c>
      <c r="G34" s="140">
        <f>C34-D34</f>
        <v>571676.74</v>
      </c>
      <c r="H34" s="142">
        <f>G34/D34</f>
        <v>0.49085247982030822</v>
      </c>
      <c r="I34" s="186" t="s">
        <v>602</v>
      </c>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5"/>
      <c r="BY34" s="175"/>
    </row>
    <row r="35" spans="1:77" ht="75.650000000000006" customHeight="1" x14ac:dyDescent="0.35">
      <c r="A35" s="137" t="s">
        <v>332</v>
      </c>
      <c r="B35" s="139">
        <v>310500.02</v>
      </c>
      <c r="C35" s="140">
        <v>306807.02</v>
      </c>
      <c r="D35" s="140">
        <v>292234</v>
      </c>
      <c r="E35" s="139">
        <f t="shared" si="14"/>
        <v>3693</v>
      </c>
      <c r="F35" s="141">
        <f t="shared" si="15"/>
        <v>1.1893719040662219E-2</v>
      </c>
      <c r="G35" s="140">
        <f>C35-D35</f>
        <v>14573.020000000019</v>
      </c>
      <c r="H35" s="142">
        <f>G35/D35</f>
        <v>4.9867640315637535E-2</v>
      </c>
      <c r="I35" s="186" t="s">
        <v>535</v>
      </c>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5"/>
      <c r="BT35" s="175"/>
      <c r="BU35" s="175"/>
      <c r="BV35" s="175"/>
      <c r="BW35" s="175"/>
      <c r="BX35" s="175"/>
      <c r="BY35" s="175"/>
    </row>
    <row r="36" spans="1:77" x14ac:dyDescent="0.35">
      <c r="A36" s="137" t="s">
        <v>132</v>
      </c>
      <c r="B36" s="139">
        <v>4000</v>
      </c>
      <c r="C36" s="140">
        <v>3958.74</v>
      </c>
      <c r="D36" s="140">
        <v>13619</v>
      </c>
      <c r="E36" s="139">
        <f t="shared" si="14"/>
        <v>41.260000000000218</v>
      </c>
      <c r="F36" s="141">
        <f t="shared" si="15"/>
        <v>1.0315000000000055E-2</v>
      </c>
      <c r="G36" s="140">
        <f>C36-D36</f>
        <v>-9660.26</v>
      </c>
      <c r="H36" s="142">
        <f>G36/D36</f>
        <v>-0.70932227035758866</v>
      </c>
      <c r="I36" s="186" t="s">
        <v>260</v>
      </c>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5"/>
      <c r="BY36" s="175"/>
    </row>
    <row r="37" spans="1:77" x14ac:dyDescent="0.35">
      <c r="A37" s="137" t="s">
        <v>333</v>
      </c>
      <c r="B37" s="139">
        <v>27000</v>
      </c>
      <c r="C37" s="140">
        <v>24251.51</v>
      </c>
      <c r="D37" s="140">
        <v>24076</v>
      </c>
      <c r="E37" s="139">
        <f t="shared" si="14"/>
        <v>2748.4900000000016</v>
      </c>
      <c r="F37" s="141">
        <f t="shared" si="15"/>
        <v>0.10179592592592598</v>
      </c>
      <c r="G37" s="140">
        <f>C37-D37</f>
        <v>175.5099999999984</v>
      </c>
      <c r="H37" s="142">
        <f>G37/D37</f>
        <v>7.289832198039475E-3</v>
      </c>
      <c r="I37" s="186" t="s">
        <v>260</v>
      </c>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5"/>
      <c r="BW37" s="175"/>
      <c r="BX37" s="175"/>
      <c r="BY37" s="175"/>
    </row>
    <row r="38" spans="1:77" x14ac:dyDescent="0.35">
      <c r="A38" s="138" t="s">
        <v>531</v>
      </c>
      <c r="B38" s="144">
        <f>SUM(B34:B37)</f>
        <v>2141500.02</v>
      </c>
      <c r="C38" s="145">
        <f>SUM(C34:C37)</f>
        <v>2071355.01</v>
      </c>
      <c r="D38" s="145">
        <f>SUM(D34:D37)</f>
        <v>1494590</v>
      </c>
      <c r="E38" s="139">
        <f t="shared" si="14"/>
        <v>70145.010000000009</v>
      </c>
      <c r="F38" s="141">
        <f t="shared" si="15"/>
        <v>3.2755082579919846E-2</v>
      </c>
      <c r="G38" s="145">
        <f>C38-D38</f>
        <v>576765.01</v>
      </c>
      <c r="H38" s="148">
        <f>G38/D38</f>
        <v>0.38590182591881383</v>
      </c>
      <c r="I38" s="188"/>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row>
    <row r="39" spans="1:77" x14ac:dyDescent="0.35">
      <c r="B39" s="147"/>
      <c r="E39" s="139"/>
      <c r="F39" s="141"/>
      <c r="G39" s="140"/>
      <c r="H39" s="142"/>
      <c r="I39" s="186"/>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5"/>
      <c r="BY39" s="175"/>
    </row>
    <row r="40" spans="1:77" x14ac:dyDescent="0.35">
      <c r="A40" s="169" t="s">
        <v>532</v>
      </c>
      <c r="B40" s="169"/>
      <c r="C40" s="169"/>
      <c r="D40" s="169"/>
      <c r="E40" s="170"/>
      <c r="F40" s="171"/>
      <c r="G40" s="170"/>
      <c r="H40" s="171"/>
      <c r="I40" s="18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5"/>
      <c r="BY40" s="175"/>
    </row>
    <row r="41" spans="1:77" ht="47.15" customHeight="1" x14ac:dyDescent="0.35">
      <c r="A41" s="137" t="s">
        <v>334</v>
      </c>
      <c r="B41" s="139">
        <v>700000</v>
      </c>
      <c r="C41" s="140">
        <v>692764.21999999986</v>
      </c>
      <c r="D41" s="140">
        <v>661012</v>
      </c>
      <c r="E41" s="139">
        <f t="shared" si="14"/>
        <v>7235.7800000001444</v>
      </c>
      <c r="F41" s="141">
        <f t="shared" si="15"/>
        <v>1.0336828571428777E-2</v>
      </c>
      <c r="G41" s="140">
        <f t="shared" ref="G41:G47" si="16">C41-D41</f>
        <v>31752.219999999856</v>
      </c>
      <c r="H41" s="142">
        <f t="shared" ref="H41:H47" si="17">G41/D41</f>
        <v>4.8035769396016795E-2</v>
      </c>
      <c r="I41" s="186" t="s">
        <v>536</v>
      </c>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c r="BY41" s="175"/>
    </row>
    <row r="42" spans="1:77" ht="56" x14ac:dyDescent="0.35">
      <c r="A42" s="137" t="s">
        <v>335</v>
      </c>
      <c r="B42" s="139">
        <v>650000</v>
      </c>
      <c r="C42" s="140">
        <v>671564.21999999986</v>
      </c>
      <c r="D42" s="140">
        <v>845462</v>
      </c>
      <c r="E42" s="139">
        <f t="shared" si="14"/>
        <v>-21564.219999999856</v>
      </c>
      <c r="F42" s="141">
        <f t="shared" si="15"/>
        <v>-3.3175723076922854E-2</v>
      </c>
      <c r="G42" s="140">
        <f t="shared" si="16"/>
        <v>-173897.78000000014</v>
      </c>
      <c r="H42" s="142">
        <f t="shared" si="17"/>
        <v>-0.20568373268106685</v>
      </c>
      <c r="I42" s="186" t="s">
        <v>336</v>
      </c>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c r="BY42" s="175"/>
    </row>
    <row r="43" spans="1:77" ht="70" x14ac:dyDescent="0.35">
      <c r="A43" s="137" t="s">
        <v>337</v>
      </c>
      <c r="B43" s="139">
        <v>200000</v>
      </c>
      <c r="C43" s="140">
        <v>206652.47000000003</v>
      </c>
      <c r="D43" s="140">
        <v>187906</v>
      </c>
      <c r="E43" s="139">
        <f t="shared" si="14"/>
        <v>-6652.4700000000303</v>
      </c>
      <c r="F43" s="141">
        <f t="shared" si="15"/>
        <v>-3.3262350000000149E-2</v>
      </c>
      <c r="G43" s="140">
        <f t="shared" si="16"/>
        <v>18746.47000000003</v>
      </c>
      <c r="H43" s="142">
        <f t="shared" si="17"/>
        <v>9.9765148531712824E-2</v>
      </c>
      <c r="I43" s="186" t="s">
        <v>603</v>
      </c>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5"/>
      <c r="BY43" s="175"/>
    </row>
    <row r="44" spans="1:77" ht="42" x14ac:dyDescent="0.35">
      <c r="A44" s="137" t="s">
        <v>145</v>
      </c>
      <c r="B44" s="139">
        <v>87000</v>
      </c>
      <c r="C44" s="140">
        <v>85534.510000000009</v>
      </c>
      <c r="D44" s="140">
        <v>39286</v>
      </c>
      <c r="E44" s="139">
        <f t="shared" si="14"/>
        <v>1465.4899999999907</v>
      </c>
      <c r="F44" s="141">
        <f t="shared" si="15"/>
        <v>1.6844712643678053E-2</v>
      </c>
      <c r="G44" s="140">
        <f t="shared" si="16"/>
        <v>46248.510000000009</v>
      </c>
      <c r="H44" s="142">
        <f t="shared" si="17"/>
        <v>1.1772262383546304</v>
      </c>
      <c r="I44" s="186" t="s">
        <v>537</v>
      </c>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row>
    <row r="45" spans="1:77" x14ac:dyDescent="0.35">
      <c r="A45" s="137" t="s">
        <v>176</v>
      </c>
      <c r="B45" s="139">
        <v>0</v>
      </c>
      <c r="C45" s="140">
        <v>0</v>
      </c>
      <c r="D45" s="140">
        <v>78000</v>
      </c>
      <c r="E45" s="139">
        <f t="shared" si="14"/>
        <v>0</v>
      </c>
      <c r="F45" s="141">
        <f>IFERROR((E45/B45),0)</f>
        <v>0</v>
      </c>
      <c r="G45" s="140">
        <f t="shared" si="16"/>
        <v>-78000</v>
      </c>
      <c r="H45" s="142">
        <f t="shared" si="17"/>
        <v>-1</v>
      </c>
      <c r="I45" s="186" t="s">
        <v>538</v>
      </c>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5"/>
      <c r="BQ45" s="175"/>
      <c r="BR45" s="175"/>
      <c r="BS45" s="175"/>
      <c r="BT45" s="175"/>
      <c r="BU45" s="175"/>
      <c r="BV45" s="175"/>
      <c r="BW45" s="175"/>
      <c r="BX45" s="175"/>
      <c r="BY45" s="175"/>
    </row>
    <row r="46" spans="1:77" ht="56" x14ac:dyDescent="0.35">
      <c r="A46" s="137" t="s">
        <v>338</v>
      </c>
      <c r="B46" s="139">
        <v>146000</v>
      </c>
      <c r="C46" s="140">
        <v>136358.07999999999</v>
      </c>
      <c r="D46" s="140">
        <v>127056</v>
      </c>
      <c r="E46" s="139">
        <f t="shared" si="14"/>
        <v>9641.9200000000128</v>
      </c>
      <c r="F46" s="141">
        <f t="shared" si="15"/>
        <v>6.6040547945205572E-2</v>
      </c>
      <c r="G46" s="140">
        <f t="shared" si="16"/>
        <v>9302.0799999999872</v>
      </c>
      <c r="H46" s="142">
        <f t="shared" si="17"/>
        <v>7.3212441757964888E-2</v>
      </c>
      <c r="I46" s="186" t="s">
        <v>339</v>
      </c>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5"/>
      <c r="BR46" s="175"/>
      <c r="BS46" s="175"/>
      <c r="BT46" s="175"/>
      <c r="BU46" s="175"/>
      <c r="BV46" s="175"/>
      <c r="BW46" s="175"/>
      <c r="BX46" s="175"/>
      <c r="BY46" s="175"/>
    </row>
    <row r="47" spans="1:77" x14ac:dyDescent="0.35">
      <c r="A47" s="138" t="s">
        <v>533</v>
      </c>
      <c r="B47" s="144">
        <f>SUM(B41:B46)</f>
        <v>1783000</v>
      </c>
      <c r="C47" s="145">
        <f>SUM(C41:C46)</f>
        <v>1792873.4999999998</v>
      </c>
      <c r="D47" s="145">
        <f t="shared" ref="D47" si="18">SUM(D41:D46)</f>
        <v>1938722</v>
      </c>
      <c r="E47" s="139">
        <f t="shared" si="14"/>
        <v>-9873.4999999997672</v>
      </c>
      <c r="F47" s="141">
        <f t="shared" si="15"/>
        <v>-5.537577117218041E-3</v>
      </c>
      <c r="G47" s="140">
        <f t="shared" si="16"/>
        <v>-145848.50000000023</v>
      </c>
      <c r="H47" s="142">
        <f t="shared" si="17"/>
        <v>-7.5229197378479343E-2</v>
      </c>
      <c r="I47" s="188"/>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5"/>
      <c r="BQ47" s="175"/>
      <c r="BR47" s="175"/>
      <c r="BS47" s="175"/>
      <c r="BT47" s="175"/>
      <c r="BU47" s="175"/>
      <c r="BV47" s="175"/>
      <c r="BW47" s="175"/>
      <c r="BX47" s="175"/>
      <c r="BY47" s="175"/>
    </row>
    <row r="48" spans="1:77" x14ac:dyDescent="0.35">
      <c r="A48" s="138"/>
      <c r="B48" s="146"/>
      <c r="C48" s="138"/>
      <c r="D48" s="138"/>
      <c r="E48" s="139"/>
      <c r="F48" s="141"/>
      <c r="G48" s="140"/>
      <c r="H48" s="142"/>
      <c r="I48" s="188"/>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5"/>
      <c r="BR48" s="175"/>
      <c r="BS48" s="175"/>
      <c r="BT48" s="175"/>
      <c r="BU48" s="175"/>
      <c r="BV48" s="175"/>
      <c r="BW48" s="175"/>
      <c r="BX48" s="175"/>
      <c r="BY48" s="175"/>
    </row>
    <row r="49" spans="1:77" x14ac:dyDescent="0.35">
      <c r="A49" s="138" t="s">
        <v>534</v>
      </c>
      <c r="B49" s="144">
        <f>B38-B47</f>
        <v>358500.02</v>
      </c>
      <c r="C49" s="145">
        <f>C38-C47</f>
        <v>278481.51000000024</v>
      </c>
      <c r="D49" s="145">
        <f>D38-D47</f>
        <v>-444132</v>
      </c>
      <c r="E49" s="139">
        <f t="shared" si="14"/>
        <v>80018.509999999776</v>
      </c>
      <c r="F49" s="141">
        <f t="shared" si="15"/>
        <v>0.22320364166227877</v>
      </c>
      <c r="G49" s="140">
        <f>C49-D49</f>
        <v>722613.51000000024</v>
      </c>
      <c r="H49" s="142">
        <f>G49/D49</f>
        <v>-1.6270241955094438</v>
      </c>
      <c r="I49" s="188"/>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5"/>
      <c r="BY49" s="175"/>
    </row>
    <row r="50" spans="1:77" x14ac:dyDescent="0.35">
      <c r="A50" s="137" t="s">
        <v>340</v>
      </c>
      <c r="B50" s="147"/>
      <c r="E50" s="139"/>
      <c r="F50" s="141"/>
      <c r="G50" s="140"/>
      <c r="H50" s="142"/>
      <c r="I50" s="186"/>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5"/>
      <c r="BR50" s="175"/>
      <c r="BS50" s="175"/>
      <c r="BT50" s="175"/>
      <c r="BU50" s="175"/>
      <c r="BV50" s="175"/>
      <c r="BW50" s="175"/>
      <c r="BX50" s="175"/>
      <c r="BY50" s="175"/>
    </row>
    <row r="51" spans="1:77" x14ac:dyDescent="0.35">
      <c r="A51" s="138" t="s">
        <v>341</v>
      </c>
      <c r="B51" s="144">
        <f>B49+B50</f>
        <v>358500.02</v>
      </c>
      <c r="C51" s="145">
        <f>C49+C50</f>
        <v>278481.51000000024</v>
      </c>
      <c r="D51" s="145">
        <f t="shared" ref="D51" si="19">D49+D50</f>
        <v>-444132</v>
      </c>
      <c r="E51" s="139">
        <f t="shared" si="14"/>
        <v>80018.509999999776</v>
      </c>
      <c r="F51" s="141">
        <f t="shared" si="15"/>
        <v>0.22320364166227877</v>
      </c>
      <c r="G51" s="145">
        <f>C51-D51</f>
        <v>722613.51000000024</v>
      </c>
      <c r="H51" s="148">
        <f>G51/D51</f>
        <v>-1.6270241955094438</v>
      </c>
      <c r="I51" s="188"/>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5"/>
      <c r="BR51" s="175"/>
      <c r="BS51" s="175"/>
      <c r="BT51" s="175"/>
      <c r="BU51" s="175"/>
      <c r="BV51" s="175"/>
      <c r="BW51" s="175"/>
      <c r="BX51" s="175"/>
      <c r="BY51" s="175"/>
    </row>
    <row r="52" spans="1:77" x14ac:dyDescent="0.35">
      <c r="A52" s="149" t="s">
        <v>275</v>
      </c>
      <c r="B52" s="150">
        <f>SUM(B51)</f>
        <v>358500.02</v>
      </c>
      <c r="C52" s="151">
        <f>SUM(C51)</f>
        <v>278481.51000000024</v>
      </c>
      <c r="D52" s="151">
        <f>SUM(D51)</f>
        <v>-444132</v>
      </c>
      <c r="E52" s="139">
        <f t="shared" si="14"/>
        <v>80018.509999999776</v>
      </c>
      <c r="F52" s="141">
        <f t="shared" si="15"/>
        <v>0.22320364166227877</v>
      </c>
      <c r="G52" s="145">
        <f>C52-D52</f>
        <v>722613.51000000024</v>
      </c>
      <c r="H52" s="148">
        <f>G52/D52</f>
        <v>-1.6270241955094438</v>
      </c>
      <c r="I52" s="188"/>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c r="BY52" s="175"/>
    </row>
    <row r="53" spans="1:77" x14ac:dyDescent="0.35">
      <c r="B53" s="139"/>
      <c r="C53" s="140"/>
      <c r="D53" s="140"/>
      <c r="E53" s="139"/>
      <c r="F53" s="141"/>
      <c r="G53" s="145"/>
      <c r="H53" s="152"/>
      <c r="I53" s="186"/>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175"/>
      <c r="BS53" s="175"/>
      <c r="BT53" s="175"/>
      <c r="BU53" s="175"/>
      <c r="BV53" s="175"/>
      <c r="BW53" s="175"/>
      <c r="BX53" s="175"/>
      <c r="BY53" s="175"/>
    </row>
    <row r="54" spans="1:77" ht="14.5" thickBot="1" x14ac:dyDescent="0.4">
      <c r="A54" s="153" t="s">
        <v>276</v>
      </c>
      <c r="B54" s="154">
        <f>SUM(B48,B52)</f>
        <v>358500.02</v>
      </c>
      <c r="C54" s="155">
        <f>SUM(C48,C52)</f>
        <v>278481.51000000024</v>
      </c>
      <c r="D54" s="155">
        <f>SUM(D48,D52)</f>
        <v>-444132</v>
      </c>
      <c r="E54" s="139">
        <f t="shared" si="14"/>
        <v>80018.509999999776</v>
      </c>
      <c r="F54" s="141">
        <f t="shared" si="15"/>
        <v>0.22320364166227877</v>
      </c>
      <c r="G54" s="145">
        <f>C54-D54</f>
        <v>722613.51000000024</v>
      </c>
      <c r="H54" s="148">
        <f>G54/D54</f>
        <v>-1.6270241955094438</v>
      </c>
      <c r="I54" s="188"/>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row>
    <row r="55" spans="1:77" x14ac:dyDescent="0.35">
      <c r="B55" s="147"/>
      <c r="E55" s="139"/>
      <c r="F55" s="141"/>
      <c r="G55" s="145"/>
      <c r="H55" s="152"/>
      <c r="I55" s="186"/>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5"/>
      <c r="BQ55" s="175"/>
      <c r="BR55" s="175"/>
      <c r="BS55" s="175"/>
      <c r="BT55" s="175"/>
      <c r="BU55" s="175"/>
      <c r="BV55" s="175"/>
      <c r="BW55" s="175"/>
      <c r="BX55" s="175"/>
      <c r="BY55" s="175"/>
    </row>
    <row r="56" spans="1:77" ht="14.5" thickBot="1" x14ac:dyDescent="0.4">
      <c r="A56" s="153" t="s">
        <v>277</v>
      </c>
      <c r="B56" s="154">
        <f>SUM(B43-B54)</f>
        <v>-158500.02000000002</v>
      </c>
      <c r="C56" s="155">
        <f>SUM(C43-C54)</f>
        <v>-71829.040000000212</v>
      </c>
      <c r="D56" s="155">
        <f>SUM(D43-D54)</f>
        <v>632038</v>
      </c>
      <c r="E56" s="139">
        <f t="shared" si="14"/>
        <v>-86670.979999999807</v>
      </c>
      <c r="F56" s="141">
        <f t="shared" si="15"/>
        <v>0.54681999409211302</v>
      </c>
      <c r="G56" s="145">
        <f>C56-D56</f>
        <v>-703867.04000000027</v>
      </c>
      <c r="H56" s="148">
        <f>G56/D56</f>
        <v>-1.1136467111154713</v>
      </c>
      <c r="I56" s="188"/>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5"/>
      <c r="BR56" s="175"/>
      <c r="BS56" s="175"/>
      <c r="BT56" s="175"/>
      <c r="BU56" s="175"/>
      <c r="BV56" s="175"/>
      <c r="BW56" s="175"/>
      <c r="BX56" s="175"/>
      <c r="BY56" s="175"/>
    </row>
    <row r="57" spans="1:77" x14ac:dyDescent="0.35">
      <c r="B57" s="147"/>
      <c r="E57" s="147"/>
      <c r="F57" s="147"/>
      <c r="G57" s="140"/>
      <c r="H57" s="156"/>
      <c r="I57" s="186"/>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5"/>
      <c r="BR57" s="175"/>
      <c r="BS57" s="175"/>
      <c r="BT57" s="175"/>
      <c r="BU57" s="175"/>
      <c r="BV57" s="175"/>
      <c r="BW57" s="175"/>
      <c r="BX57" s="175"/>
      <c r="BY57" s="175"/>
    </row>
    <row r="58" spans="1:77" x14ac:dyDescent="0.35">
      <c r="A58" s="138" t="s">
        <v>278</v>
      </c>
      <c r="B58" s="146"/>
      <c r="C58" s="138"/>
      <c r="D58" s="138"/>
      <c r="E58" s="146"/>
      <c r="F58" s="146"/>
      <c r="G58" s="140"/>
      <c r="H58" s="156"/>
      <c r="I58" s="188"/>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5"/>
      <c r="BR58" s="175"/>
      <c r="BS58" s="175"/>
      <c r="BT58" s="175"/>
      <c r="BU58" s="175"/>
      <c r="BV58" s="175"/>
      <c r="BW58" s="175"/>
      <c r="BX58" s="175"/>
      <c r="BY58" s="175"/>
    </row>
    <row r="59" spans="1:77" x14ac:dyDescent="0.35">
      <c r="A59" s="137" t="s">
        <v>279</v>
      </c>
      <c r="B59" s="139">
        <v>783000</v>
      </c>
      <c r="C59" s="140">
        <v>783000</v>
      </c>
      <c r="D59" s="140">
        <v>783000</v>
      </c>
      <c r="E59" s="139">
        <f t="shared" ref="E59:E60" si="20">B59-C59</f>
        <v>0</v>
      </c>
      <c r="F59" s="141">
        <f t="shared" ref="F59:F60" si="21">E59/B59</f>
        <v>0</v>
      </c>
      <c r="G59" s="140">
        <f t="shared" ref="G59:G60" si="22">C59-D59</f>
        <v>0</v>
      </c>
      <c r="H59" s="142">
        <f t="shared" ref="H59:H60" si="23">G59/D59</f>
        <v>0</v>
      </c>
      <c r="I59" s="186"/>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5"/>
      <c r="BR59" s="175"/>
      <c r="BS59" s="175"/>
      <c r="BT59" s="175"/>
      <c r="BU59" s="175"/>
      <c r="BV59" s="175"/>
      <c r="BW59" s="175"/>
      <c r="BX59" s="175"/>
      <c r="BY59" s="175"/>
    </row>
    <row r="60" spans="1:77" ht="14.5" thickBot="1" x14ac:dyDescent="0.4">
      <c r="A60" s="192" t="s">
        <v>280</v>
      </c>
      <c r="B60" s="193">
        <f>SUM(B59)</f>
        <v>783000</v>
      </c>
      <c r="C60" s="194">
        <f>SUM(C59)</f>
        <v>783000</v>
      </c>
      <c r="D60" s="194">
        <f>SUM(D59)</f>
        <v>783000</v>
      </c>
      <c r="E60" s="180">
        <f t="shared" si="20"/>
        <v>0</v>
      </c>
      <c r="F60" s="181">
        <f t="shared" si="21"/>
        <v>0</v>
      </c>
      <c r="G60" s="179">
        <f t="shared" si="22"/>
        <v>0</v>
      </c>
      <c r="H60" s="195">
        <f t="shared" si="23"/>
        <v>0</v>
      </c>
      <c r="I60" s="187"/>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5"/>
      <c r="BR60" s="175"/>
      <c r="BS60" s="175"/>
      <c r="BT60" s="175"/>
      <c r="BU60" s="175"/>
      <c r="BV60" s="175"/>
      <c r="BW60" s="175"/>
      <c r="BX60" s="175"/>
      <c r="BY60" s="175"/>
    </row>
    <row r="61" spans="1:77" ht="14.5" thickTop="1" x14ac:dyDescent="0.35">
      <c r="A61" s="175"/>
      <c r="B61" s="175"/>
      <c r="C61" s="175"/>
      <c r="D61" s="175"/>
      <c r="E61" s="175"/>
      <c r="F61" s="175"/>
      <c r="G61" s="175"/>
      <c r="H61" s="175"/>
      <c r="I61" s="176"/>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c r="BG61" s="175"/>
      <c r="BH61" s="175"/>
      <c r="BI61" s="175"/>
      <c r="BJ61" s="175"/>
      <c r="BK61" s="175"/>
      <c r="BL61" s="175"/>
      <c r="BM61" s="175"/>
      <c r="BN61" s="175"/>
      <c r="BO61" s="175"/>
      <c r="BP61" s="175"/>
      <c r="BQ61" s="175"/>
      <c r="BR61" s="175"/>
      <c r="BS61" s="175"/>
      <c r="BT61" s="175"/>
      <c r="BU61" s="175"/>
      <c r="BV61" s="175"/>
      <c r="BW61" s="175"/>
      <c r="BX61" s="175"/>
      <c r="BY61" s="175"/>
    </row>
    <row r="62" spans="1:77" ht="15.5" x14ac:dyDescent="0.35">
      <c r="A62" s="175"/>
      <c r="B62" s="175"/>
      <c r="C62" s="175"/>
      <c r="D62" s="166" t="s">
        <v>539</v>
      </c>
      <c r="E62" s="166"/>
      <c r="F62" s="166"/>
      <c r="G62" s="166"/>
      <c r="H62" s="166"/>
      <c r="I62" s="190"/>
      <c r="J62" s="166"/>
      <c r="K62" s="166"/>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5"/>
      <c r="BR62" s="175"/>
      <c r="BS62" s="175"/>
      <c r="BT62" s="175"/>
      <c r="BU62" s="175"/>
      <c r="BV62" s="175"/>
      <c r="BW62" s="175"/>
    </row>
    <row r="63" spans="1:77" ht="31" x14ac:dyDescent="0.35">
      <c r="A63" s="175"/>
      <c r="B63" s="175"/>
      <c r="C63" s="175"/>
      <c r="D63" s="197"/>
      <c r="E63" s="198"/>
      <c r="F63" s="198"/>
      <c r="G63" s="167" t="s">
        <v>329</v>
      </c>
      <c r="H63" s="167" t="s">
        <v>259</v>
      </c>
      <c r="I63" s="197"/>
      <c r="J63" s="199"/>
      <c r="K63" s="199"/>
      <c r="L63" s="176"/>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5"/>
      <c r="BR63" s="175"/>
      <c r="BS63" s="175"/>
      <c r="BT63" s="175"/>
      <c r="BU63" s="175"/>
      <c r="BV63" s="175"/>
      <c r="BW63" s="175"/>
    </row>
    <row r="64" spans="1:77" ht="21.75" customHeight="1" x14ac:dyDescent="0.35">
      <c r="A64" s="175"/>
      <c r="B64" s="175"/>
      <c r="C64" s="175"/>
      <c r="D64" s="200" t="s">
        <v>342</v>
      </c>
      <c r="E64" s="200"/>
      <c r="F64" s="200"/>
      <c r="G64" s="200"/>
      <c r="H64" s="200"/>
      <c r="I64" s="200"/>
      <c r="J64" s="201" t="s">
        <v>545</v>
      </c>
      <c r="K64" s="201" t="s">
        <v>546</v>
      </c>
      <c r="L64" s="176"/>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75"/>
      <c r="BR64" s="175"/>
      <c r="BS64" s="175"/>
      <c r="BT64" s="175"/>
      <c r="BU64" s="175"/>
      <c r="BV64" s="175"/>
      <c r="BW64" s="175"/>
    </row>
    <row r="65" spans="1:75" x14ac:dyDescent="0.35">
      <c r="A65" s="175"/>
      <c r="B65" s="175"/>
      <c r="C65" s="175"/>
      <c r="D65" s="23"/>
      <c r="E65" s="23"/>
      <c r="F65" s="23"/>
      <c r="G65" s="23"/>
      <c r="H65" s="23"/>
      <c r="I65" s="42"/>
      <c r="J65" s="24"/>
      <c r="K65" s="24"/>
      <c r="L65" s="176"/>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5"/>
      <c r="BR65" s="175"/>
      <c r="BS65" s="175"/>
      <c r="BT65" s="175"/>
      <c r="BU65" s="175"/>
      <c r="BV65" s="175"/>
      <c r="BW65" s="175"/>
    </row>
    <row r="66" spans="1:75" x14ac:dyDescent="0.35">
      <c r="A66" s="175"/>
      <c r="B66" s="175"/>
      <c r="C66" s="175"/>
      <c r="D66" s="25" t="s">
        <v>540</v>
      </c>
      <c r="E66" s="25"/>
      <c r="F66" s="25"/>
      <c r="G66" s="25"/>
      <c r="H66" s="25"/>
      <c r="I66" s="43"/>
      <c r="J66" s="157"/>
      <c r="K66" s="157"/>
      <c r="L66" s="22" t="s">
        <v>343</v>
      </c>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W66" s="175"/>
    </row>
    <row r="67" spans="1:75" ht="64.5" customHeight="1" x14ac:dyDescent="0.35">
      <c r="A67" s="175"/>
      <c r="B67" s="175"/>
      <c r="C67" s="175"/>
      <c r="D67" s="158" t="s">
        <v>541</v>
      </c>
      <c r="E67" s="158"/>
      <c r="F67" s="158"/>
      <c r="G67" s="158">
        <f>D6/D17</f>
        <v>2.3350525149157608</v>
      </c>
      <c r="H67" s="158">
        <f>G6/G17</f>
        <v>2.3191395059884061</v>
      </c>
      <c r="I67" s="159"/>
      <c r="J67" s="160" t="s">
        <v>344</v>
      </c>
      <c r="K67" s="160" t="s">
        <v>345</v>
      </c>
      <c r="L67" s="160" t="s">
        <v>346</v>
      </c>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5"/>
      <c r="BR67" s="175"/>
      <c r="BS67" s="175"/>
      <c r="BT67" s="175"/>
      <c r="BU67" s="175"/>
      <c r="BV67" s="175"/>
      <c r="BW67" s="175"/>
    </row>
    <row r="68" spans="1:75" ht="74.5" customHeight="1" x14ac:dyDescent="0.35">
      <c r="A68" s="175"/>
      <c r="B68" s="175"/>
      <c r="C68" s="175"/>
      <c r="D68" s="158" t="s">
        <v>542</v>
      </c>
      <c r="E68" s="158"/>
      <c r="F68" s="158"/>
      <c r="G68" s="158">
        <f>(D3+D4)/D17</f>
        <v>2.2420887239297551</v>
      </c>
      <c r="H68" s="158">
        <f>(G3+G4)/G17</f>
        <v>2.3191232551275842</v>
      </c>
      <c r="I68" s="159"/>
      <c r="J68" s="160" t="s">
        <v>347</v>
      </c>
      <c r="K68" s="160" t="s">
        <v>348</v>
      </c>
      <c r="L68" s="160" t="s">
        <v>349</v>
      </c>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175"/>
      <c r="AZ68" s="175"/>
      <c r="BA68" s="175"/>
      <c r="BB68" s="175"/>
      <c r="BC68" s="175"/>
      <c r="BD68" s="175"/>
      <c r="BE68" s="175"/>
      <c r="BF68" s="175"/>
      <c r="BG68" s="175"/>
      <c r="BH68" s="175"/>
      <c r="BI68" s="175"/>
      <c r="BJ68" s="175"/>
      <c r="BK68" s="175"/>
      <c r="BL68" s="175"/>
      <c r="BM68" s="175"/>
      <c r="BN68" s="175"/>
      <c r="BO68" s="175"/>
      <c r="BP68" s="175"/>
      <c r="BQ68" s="175"/>
      <c r="BR68" s="175"/>
      <c r="BS68" s="175"/>
      <c r="BT68" s="175"/>
      <c r="BU68" s="175"/>
      <c r="BV68" s="175"/>
      <c r="BW68" s="175"/>
    </row>
    <row r="69" spans="1:75" x14ac:dyDescent="0.35">
      <c r="A69" s="175"/>
      <c r="B69" s="175"/>
      <c r="C69" s="175"/>
      <c r="D69" s="161"/>
      <c r="E69" s="161"/>
      <c r="F69" s="161"/>
      <c r="G69" s="161"/>
      <c r="H69" s="162"/>
      <c r="I69" s="163"/>
      <c r="J69" s="157"/>
      <c r="K69" s="157"/>
      <c r="L69" s="160"/>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5"/>
      <c r="BR69" s="175"/>
      <c r="BS69" s="175"/>
      <c r="BT69" s="175"/>
      <c r="BU69" s="175"/>
      <c r="BV69" s="175"/>
      <c r="BW69" s="175"/>
    </row>
    <row r="70" spans="1:75" x14ac:dyDescent="0.35">
      <c r="A70" s="175"/>
      <c r="B70" s="175"/>
      <c r="C70" s="175"/>
      <c r="D70" s="25" t="s">
        <v>543</v>
      </c>
      <c r="E70" s="25"/>
      <c r="F70" s="25"/>
      <c r="G70" s="25"/>
      <c r="H70" s="164"/>
      <c r="I70" s="165"/>
      <c r="J70" s="157"/>
      <c r="K70" s="157"/>
      <c r="L70" s="160"/>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5"/>
      <c r="BR70" s="175"/>
      <c r="BS70" s="175"/>
      <c r="BT70" s="175"/>
      <c r="BU70" s="175"/>
      <c r="BV70" s="175"/>
      <c r="BW70" s="175"/>
    </row>
    <row r="71" spans="1:75" ht="37.5" x14ac:dyDescent="0.35">
      <c r="A71" s="175"/>
      <c r="B71" s="175"/>
      <c r="C71" s="175"/>
      <c r="D71" s="158" t="s">
        <v>544</v>
      </c>
      <c r="E71" s="158"/>
      <c r="F71" s="158"/>
      <c r="G71" s="158">
        <f>D23/D12</f>
        <v>0.3043662568885121</v>
      </c>
      <c r="H71" s="158">
        <f>G23/G12</f>
        <v>0.49517742552294503</v>
      </c>
      <c r="I71" s="159"/>
      <c r="J71" s="160" t="s">
        <v>350</v>
      </c>
      <c r="K71" s="160" t="s">
        <v>351</v>
      </c>
      <c r="L71" s="160" t="s">
        <v>353</v>
      </c>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5"/>
      <c r="BR71" s="175"/>
      <c r="BS71" s="175"/>
      <c r="BT71" s="175"/>
      <c r="BU71" s="175"/>
      <c r="BV71" s="175"/>
      <c r="BW71" s="175"/>
    </row>
    <row r="72" spans="1:75" x14ac:dyDescent="0.35">
      <c r="A72" s="175"/>
      <c r="B72" s="175"/>
      <c r="C72" s="175"/>
      <c r="D72" s="175"/>
      <c r="E72" s="175"/>
      <c r="F72" s="175"/>
      <c r="G72" s="175"/>
      <c r="H72" s="175"/>
      <c r="I72" s="176"/>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5"/>
      <c r="BR72" s="175"/>
      <c r="BS72" s="175"/>
      <c r="BT72" s="175"/>
      <c r="BU72" s="175"/>
      <c r="BV72" s="175"/>
      <c r="BW72" s="175"/>
    </row>
    <row r="73" spans="1:75" x14ac:dyDescent="0.35">
      <c r="A73" s="175"/>
      <c r="B73" s="175"/>
      <c r="C73" s="175"/>
      <c r="D73" s="175"/>
      <c r="E73" s="175"/>
      <c r="F73" s="175"/>
      <c r="G73" s="175"/>
      <c r="H73" s="175"/>
      <c r="I73" s="176"/>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5"/>
      <c r="BR73" s="175"/>
      <c r="BS73" s="175"/>
      <c r="BT73" s="175"/>
      <c r="BU73" s="175"/>
      <c r="BV73" s="175"/>
      <c r="BW73" s="175"/>
    </row>
    <row r="74" spans="1:75" x14ac:dyDescent="0.35">
      <c r="A74" s="175"/>
      <c r="B74" s="175"/>
      <c r="C74" s="175"/>
      <c r="D74" s="175"/>
      <c r="E74" s="175"/>
      <c r="F74" s="175"/>
      <c r="G74" s="175"/>
      <c r="H74" s="175"/>
      <c r="I74" s="176"/>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c r="AK74" s="175"/>
      <c r="AL74" s="175"/>
      <c r="AM74" s="175"/>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5"/>
      <c r="BQ74" s="175"/>
      <c r="BR74" s="175"/>
      <c r="BS74" s="175"/>
      <c r="BT74" s="175"/>
      <c r="BU74" s="175"/>
      <c r="BV74" s="175"/>
      <c r="BW74" s="175"/>
    </row>
    <row r="75" spans="1:75" x14ac:dyDescent="0.35">
      <c r="A75" s="175"/>
      <c r="B75" s="175"/>
      <c r="C75" s="175"/>
      <c r="D75" s="175"/>
      <c r="E75" s="175"/>
      <c r="F75" s="175"/>
      <c r="G75" s="175"/>
      <c r="H75" s="175"/>
      <c r="I75" s="176"/>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5"/>
      <c r="BQ75" s="175"/>
      <c r="BR75" s="175"/>
      <c r="BS75" s="175"/>
      <c r="BT75" s="175"/>
      <c r="BU75" s="175"/>
      <c r="BV75" s="175"/>
      <c r="BW75" s="175"/>
    </row>
    <row r="76" spans="1:75" x14ac:dyDescent="0.35">
      <c r="A76" s="175"/>
      <c r="B76" s="175"/>
      <c r="C76" s="175"/>
      <c r="D76" s="175"/>
      <c r="E76" s="175"/>
      <c r="F76" s="175"/>
      <c r="G76" s="175"/>
      <c r="H76" s="175"/>
      <c r="I76" s="176"/>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5"/>
      <c r="BQ76" s="175"/>
      <c r="BR76" s="175"/>
      <c r="BS76" s="175"/>
      <c r="BT76" s="175"/>
      <c r="BU76" s="175"/>
      <c r="BV76" s="175"/>
      <c r="BW76" s="175"/>
    </row>
    <row r="77" spans="1:75" x14ac:dyDescent="0.35">
      <c r="A77" s="175"/>
      <c r="B77" s="175"/>
      <c r="C77" s="175"/>
      <c r="D77" s="175"/>
      <c r="E77" s="175"/>
      <c r="F77" s="175"/>
      <c r="G77" s="175"/>
      <c r="H77" s="175"/>
      <c r="I77" s="176"/>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5"/>
      <c r="BQ77" s="175"/>
      <c r="BR77" s="175"/>
      <c r="BS77" s="175"/>
      <c r="BT77" s="175"/>
      <c r="BU77" s="175"/>
      <c r="BV77" s="175"/>
      <c r="BW77" s="175"/>
    </row>
    <row r="78" spans="1:75" x14ac:dyDescent="0.35">
      <c r="A78" s="175"/>
      <c r="B78" s="175"/>
      <c r="C78" s="175"/>
      <c r="D78" s="175"/>
      <c r="E78" s="175"/>
      <c r="F78" s="175"/>
      <c r="G78" s="175"/>
      <c r="H78" s="175"/>
      <c r="I78" s="176"/>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row>
    <row r="79" spans="1:75" x14ac:dyDescent="0.35">
      <c r="A79" s="175"/>
      <c r="B79" s="175"/>
      <c r="C79" s="175"/>
      <c r="D79" s="175"/>
      <c r="E79" s="175"/>
      <c r="F79" s="175"/>
      <c r="G79" s="175"/>
      <c r="H79" s="175"/>
      <c r="I79" s="176"/>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175"/>
      <c r="AX79" s="175"/>
      <c r="AY79" s="175"/>
      <c r="AZ79" s="175"/>
      <c r="BA79" s="175"/>
      <c r="BB79" s="175"/>
      <c r="BC79" s="175"/>
      <c r="BD79" s="175"/>
      <c r="BE79" s="175"/>
      <c r="BF79" s="175"/>
      <c r="BG79" s="175"/>
      <c r="BH79" s="175"/>
      <c r="BI79" s="175"/>
      <c r="BJ79" s="175"/>
      <c r="BK79" s="175"/>
      <c r="BL79" s="175"/>
      <c r="BM79" s="175"/>
      <c r="BN79" s="175"/>
      <c r="BO79" s="175"/>
      <c r="BP79" s="175"/>
      <c r="BQ79" s="175"/>
      <c r="BR79" s="175"/>
      <c r="BS79" s="175"/>
      <c r="BT79" s="175"/>
      <c r="BU79" s="175"/>
      <c r="BV79" s="175"/>
      <c r="BW79" s="175"/>
    </row>
    <row r="80" spans="1:75" x14ac:dyDescent="0.35">
      <c r="A80" s="175"/>
      <c r="B80" s="175"/>
      <c r="C80" s="175"/>
      <c r="D80" s="175"/>
      <c r="E80" s="175"/>
      <c r="F80" s="175"/>
      <c r="G80" s="175"/>
      <c r="H80" s="175"/>
      <c r="I80" s="176"/>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75"/>
      <c r="AY80" s="175"/>
      <c r="AZ80" s="175"/>
      <c r="BA80" s="175"/>
      <c r="BB80" s="175"/>
      <c r="BC80" s="175"/>
      <c r="BD80" s="175"/>
      <c r="BE80" s="175"/>
      <c r="BF80" s="175"/>
      <c r="BG80" s="175"/>
      <c r="BH80" s="175"/>
      <c r="BI80" s="175"/>
      <c r="BJ80" s="175"/>
      <c r="BK80" s="175"/>
      <c r="BL80" s="175"/>
      <c r="BM80" s="175"/>
      <c r="BN80" s="175"/>
      <c r="BO80" s="175"/>
      <c r="BP80" s="175"/>
      <c r="BQ80" s="175"/>
      <c r="BR80" s="175"/>
      <c r="BS80" s="175"/>
      <c r="BT80" s="175"/>
      <c r="BU80" s="175"/>
      <c r="BV80" s="175"/>
      <c r="BW80" s="175"/>
    </row>
    <row r="81" spans="1:75" x14ac:dyDescent="0.35">
      <c r="A81" s="175"/>
      <c r="B81" s="175"/>
      <c r="C81" s="175"/>
      <c r="D81" s="175"/>
      <c r="E81" s="175"/>
      <c r="F81" s="175"/>
      <c r="G81" s="175"/>
      <c r="H81" s="175"/>
      <c r="I81" s="176"/>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175"/>
      <c r="AU81" s="175"/>
      <c r="AV81" s="175"/>
      <c r="AW81" s="175"/>
      <c r="AX81" s="175"/>
      <c r="AY81" s="175"/>
      <c r="AZ81" s="175"/>
      <c r="BA81" s="175"/>
      <c r="BB81" s="175"/>
      <c r="BC81" s="175"/>
      <c r="BD81" s="175"/>
      <c r="BE81" s="175"/>
      <c r="BF81" s="175"/>
      <c r="BG81" s="175"/>
      <c r="BH81" s="175"/>
      <c r="BI81" s="175"/>
      <c r="BJ81" s="175"/>
      <c r="BK81" s="175"/>
      <c r="BL81" s="175"/>
      <c r="BM81" s="175"/>
      <c r="BN81" s="175"/>
      <c r="BO81" s="175"/>
      <c r="BP81" s="175"/>
      <c r="BQ81" s="175"/>
      <c r="BR81" s="175"/>
      <c r="BS81" s="175"/>
      <c r="BT81" s="175"/>
      <c r="BU81" s="175"/>
      <c r="BV81" s="175"/>
      <c r="BW81" s="175"/>
    </row>
    <row r="82" spans="1:75" x14ac:dyDescent="0.35">
      <c r="A82" s="175"/>
      <c r="B82" s="175"/>
      <c r="C82" s="175"/>
      <c r="D82" s="175"/>
      <c r="E82" s="175"/>
      <c r="F82" s="175"/>
      <c r="G82" s="175"/>
      <c r="H82" s="175"/>
      <c r="I82" s="176"/>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row>
    <row r="83" spans="1:75" x14ac:dyDescent="0.35">
      <c r="A83" s="175"/>
      <c r="B83" s="175"/>
      <c r="C83" s="175"/>
      <c r="D83" s="175"/>
      <c r="E83" s="175"/>
      <c r="F83" s="175"/>
      <c r="G83" s="175"/>
      <c r="H83" s="175"/>
      <c r="I83" s="176"/>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c r="AL83" s="175"/>
      <c r="AM83" s="175"/>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c r="BS83" s="175"/>
      <c r="BT83" s="175"/>
      <c r="BU83" s="175"/>
      <c r="BV83" s="175"/>
      <c r="BW83" s="175"/>
    </row>
    <row r="84" spans="1:75" x14ac:dyDescent="0.35">
      <c r="A84" s="175"/>
      <c r="B84" s="175"/>
      <c r="C84" s="175"/>
      <c r="D84" s="175"/>
      <c r="E84" s="175"/>
      <c r="F84" s="175"/>
      <c r="G84" s="175"/>
      <c r="H84" s="175"/>
      <c r="I84" s="176"/>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175"/>
      <c r="BS84" s="175"/>
      <c r="BT84" s="175"/>
      <c r="BU84" s="175"/>
      <c r="BV84" s="175"/>
      <c r="BW84" s="175"/>
    </row>
    <row r="85" spans="1:75" x14ac:dyDescent="0.35">
      <c r="A85" s="175"/>
      <c r="B85" s="175"/>
      <c r="C85" s="175"/>
      <c r="D85" s="175"/>
      <c r="E85" s="175"/>
      <c r="F85" s="175"/>
      <c r="G85" s="175"/>
      <c r="H85" s="175"/>
      <c r="I85" s="176"/>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5"/>
      <c r="AU85" s="175"/>
      <c r="AV85" s="175"/>
      <c r="AW85" s="175"/>
      <c r="AX85" s="175"/>
      <c r="AY85" s="175"/>
      <c r="AZ85" s="175"/>
      <c r="BA85" s="175"/>
      <c r="BB85" s="175"/>
      <c r="BC85" s="175"/>
      <c r="BD85" s="175"/>
      <c r="BE85" s="175"/>
      <c r="BF85" s="175"/>
      <c r="BG85" s="175"/>
      <c r="BH85" s="175"/>
      <c r="BI85" s="175"/>
      <c r="BJ85" s="175"/>
      <c r="BK85" s="175"/>
      <c r="BL85" s="175"/>
      <c r="BM85" s="175"/>
      <c r="BN85" s="175"/>
      <c r="BO85" s="175"/>
      <c r="BP85" s="175"/>
      <c r="BQ85" s="175"/>
      <c r="BR85" s="175"/>
      <c r="BS85" s="175"/>
      <c r="BT85" s="175"/>
      <c r="BU85" s="175"/>
      <c r="BV85" s="175"/>
      <c r="BW85" s="175"/>
    </row>
    <row r="86" spans="1:75" x14ac:dyDescent="0.35">
      <c r="A86" s="175"/>
      <c r="B86" s="175"/>
      <c r="C86" s="175"/>
      <c r="D86" s="175"/>
      <c r="E86" s="175"/>
      <c r="F86" s="175"/>
      <c r="G86" s="175"/>
      <c r="H86" s="175"/>
      <c r="I86" s="176"/>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5"/>
      <c r="AU86" s="175"/>
      <c r="AV86" s="175"/>
      <c r="AW86" s="175"/>
      <c r="AX86" s="175"/>
      <c r="AY86" s="175"/>
      <c r="AZ86" s="175"/>
      <c r="BA86" s="175"/>
      <c r="BB86" s="175"/>
      <c r="BC86" s="175"/>
      <c r="BD86" s="175"/>
      <c r="BE86" s="175"/>
      <c r="BF86" s="175"/>
      <c r="BG86" s="175"/>
      <c r="BH86" s="175"/>
      <c r="BI86" s="175"/>
      <c r="BJ86" s="175"/>
      <c r="BK86" s="175"/>
      <c r="BL86" s="175"/>
      <c r="BM86" s="175"/>
      <c r="BN86" s="175"/>
      <c r="BO86" s="175"/>
      <c r="BP86" s="175"/>
      <c r="BQ86" s="175"/>
      <c r="BR86" s="175"/>
      <c r="BS86" s="175"/>
      <c r="BT86" s="175"/>
      <c r="BU86" s="175"/>
      <c r="BV86" s="175"/>
      <c r="BW86" s="175"/>
    </row>
    <row r="87" spans="1:75" x14ac:dyDescent="0.35">
      <c r="A87" s="175"/>
      <c r="B87" s="175"/>
      <c r="C87" s="175"/>
      <c r="D87" s="175"/>
      <c r="E87" s="175"/>
      <c r="F87" s="175"/>
      <c r="G87" s="175"/>
      <c r="H87" s="175"/>
      <c r="I87" s="176"/>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c r="AL87" s="175"/>
      <c r="AM87" s="175"/>
      <c r="AN87" s="175"/>
      <c r="AO87" s="175"/>
      <c r="AP87" s="175"/>
      <c r="AQ87" s="175"/>
      <c r="AR87" s="175"/>
      <c r="AS87" s="175"/>
      <c r="AT87" s="175"/>
      <c r="AU87" s="175"/>
      <c r="AV87" s="175"/>
      <c r="AW87" s="175"/>
      <c r="AX87" s="175"/>
      <c r="AY87" s="175"/>
      <c r="AZ87" s="175"/>
      <c r="BA87" s="175"/>
      <c r="BB87" s="175"/>
      <c r="BC87" s="175"/>
      <c r="BD87" s="175"/>
      <c r="BE87" s="175"/>
      <c r="BF87" s="175"/>
      <c r="BG87" s="175"/>
      <c r="BH87" s="175"/>
      <c r="BI87" s="175"/>
      <c r="BJ87" s="175"/>
      <c r="BK87" s="175"/>
      <c r="BL87" s="175"/>
      <c r="BM87" s="175"/>
      <c r="BN87" s="175"/>
      <c r="BO87" s="175"/>
      <c r="BP87" s="175"/>
      <c r="BQ87" s="175"/>
      <c r="BR87" s="175"/>
      <c r="BS87" s="175"/>
      <c r="BT87" s="175"/>
      <c r="BU87" s="175"/>
      <c r="BV87" s="175"/>
      <c r="BW87" s="175"/>
    </row>
    <row r="88" spans="1:75" x14ac:dyDescent="0.35">
      <c r="A88" s="175"/>
      <c r="B88" s="175"/>
      <c r="C88" s="175"/>
      <c r="D88" s="175"/>
      <c r="E88" s="175"/>
      <c r="F88" s="175"/>
      <c r="G88" s="175"/>
      <c r="H88" s="175"/>
      <c r="I88" s="176"/>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c r="AM88" s="175"/>
      <c r="AN88" s="175"/>
      <c r="AO88" s="175"/>
      <c r="AP88" s="175"/>
      <c r="AQ88" s="175"/>
      <c r="AR88" s="175"/>
      <c r="AS88" s="175"/>
      <c r="AT88" s="175"/>
      <c r="AU88" s="175"/>
      <c r="AV88" s="175"/>
      <c r="AW88" s="175"/>
      <c r="AX88" s="175"/>
      <c r="AY88" s="175"/>
      <c r="AZ88" s="175"/>
      <c r="BA88" s="175"/>
      <c r="BB88" s="175"/>
      <c r="BC88" s="175"/>
      <c r="BD88" s="175"/>
      <c r="BE88" s="175"/>
      <c r="BF88" s="175"/>
      <c r="BG88" s="175"/>
      <c r="BH88" s="175"/>
      <c r="BI88" s="175"/>
      <c r="BJ88" s="175"/>
      <c r="BK88" s="175"/>
      <c r="BL88" s="175"/>
      <c r="BM88" s="175"/>
      <c r="BN88" s="175"/>
      <c r="BO88" s="175"/>
      <c r="BP88" s="175"/>
      <c r="BQ88" s="175"/>
      <c r="BR88" s="175"/>
      <c r="BS88" s="175"/>
      <c r="BT88" s="175"/>
      <c r="BU88" s="175"/>
      <c r="BV88" s="175"/>
      <c r="BW88" s="175"/>
    </row>
    <row r="89" spans="1:75" x14ac:dyDescent="0.35">
      <c r="A89" s="175"/>
      <c r="B89" s="175"/>
      <c r="C89" s="175"/>
      <c r="D89" s="175"/>
      <c r="E89" s="175"/>
      <c r="F89" s="175"/>
      <c r="G89" s="175"/>
      <c r="H89" s="175"/>
      <c r="I89" s="176"/>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c r="AN89" s="175"/>
      <c r="AO89" s="175"/>
      <c r="AP89" s="175"/>
      <c r="AQ89" s="175"/>
      <c r="AR89" s="175"/>
      <c r="AS89" s="175"/>
      <c r="AT89" s="175"/>
      <c r="AU89" s="175"/>
      <c r="AV89" s="175"/>
      <c r="AW89" s="175"/>
      <c r="AX89" s="175"/>
      <c r="AY89" s="175"/>
      <c r="AZ89" s="175"/>
      <c r="BA89" s="175"/>
      <c r="BB89" s="175"/>
      <c r="BC89" s="175"/>
      <c r="BD89" s="175"/>
      <c r="BE89" s="175"/>
      <c r="BF89" s="175"/>
      <c r="BG89" s="175"/>
      <c r="BH89" s="175"/>
      <c r="BI89" s="175"/>
      <c r="BJ89" s="175"/>
      <c r="BK89" s="175"/>
      <c r="BL89" s="175"/>
      <c r="BM89" s="175"/>
      <c r="BN89" s="175"/>
      <c r="BO89" s="175"/>
      <c r="BP89" s="175"/>
      <c r="BQ89" s="175"/>
      <c r="BR89" s="175"/>
      <c r="BS89" s="175"/>
      <c r="BT89" s="175"/>
      <c r="BU89" s="175"/>
      <c r="BV89" s="175"/>
      <c r="BW89" s="175"/>
    </row>
    <row r="90" spans="1:75" x14ac:dyDescent="0.35">
      <c r="A90" s="175"/>
      <c r="B90" s="175"/>
      <c r="C90" s="175"/>
      <c r="D90" s="175"/>
      <c r="E90" s="175"/>
      <c r="F90" s="175"/>
      <c r="G90" s="175"/>
      <c r="H90" s="175"/>
      <c r="I90" s="176"/>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5"/>
      <c r="BR90" s="175"/>
      <c r="BS90" s="175"/>
      <c r="BT90" s="175"/>
      <c r="BU90" s="175"/>
      <c r="BV90" s="175"/>
      <c r="BW90" s="175"/>
    </row>
    <row r="91" spans="1:75" x14ac:dyDescent="0.35">
      <c r="A91" s="175"/>
      <c r="B91" s="175"/>
      <c r="C91" s="175"/>
      <c r="D91" s="175"/>
      <c r="E91" s="175"/>
      <c r="F91" s="175"/>
      <c r="G91" s="175"/>
      <c r="H91" s="175"/>
      <c r="I91" s="176"/>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5"/>
      <c r="BR91" s="175"/>
      <c r="BS91" s="175"/>
      <c r="BT91" s="175"/>
      <c r="BU91" s="175"/>
      <c r="BV91" s="175"/>
      <c r="BW91" s="175"/>
    </row>
    <row r="92" spans="1:75" x14ac:dyDescent="0.35">
      <c r="A92" s="175"/>
      <c r="B92" s="175"/>
      <c r="C92" s="175"/>
      <c r="D92" s="175"/>
      <c r="E92" s="175"/>
      <c r="F92" s="175"/>
      <c r="G92" s="175"/>
      <c r="H92" s="175"/>
      <c r="I92" s="176"/>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c r="AN92" s="175"/>
      <c r="AO92" s="175"/>
      <c r="AP92" s="175"/>
      <c r="AQ92" s="175"/>
      <c r="AR92" s="175"/>
      <c r="AS92" s="175"/>
      <c r="AT92" s="175"/>
      <c r="AU92" s="175"/>
      <c r="AV92" s="175"/>
      <c r="AW92" s="175"/>
      <c r="AX92" s="175"/>
      <c r="AY92" s="175"/>
      <c r="AZ92" s="175"/>
      <c r="BA92" s="175"/>
      <c r="BB92" s="175"/>
      <c r="BC92" s="175"/>
      <c r="BD92" s="175"/>
      <c r="BE92" s="175"/>
      <c r="BF92" s="175"/>
      <c r="BG92" s="175"/>
      <c r="BH92" s="175"/>
      <c r="BI92" s="175"/>
      <c r="BJ92" s="175"/>
      <c r="BK92" s="175"/>
      <c r="BL92" s="175"/>
      <c r="BM92" s="175"/>
      <c r="BN92" s="175"/>
      <c r="BO92" s="175"/>
      <c r="BP92" s="175"/>
      <c r="BQ92" s="175"/>
      <c r="BR92" s="175"/>
      <c r="BS92" s="175"/>
      <c r="BT92" s="175"/>
      <c r="BU92" s="175"/>
      <c r="BV92" s="175"/>
      <c r="BW92" s="175"/>
    </row>
    <row r="93" spans="1:75" x14ac:dyDescent="0.35">
      <c r="A93" s="175"/>
      <c r="B93" s="175"/>
      <c r="C93" s="175"/>
      <c r="D93" s="175"/>
      <c r="E93" s="175"/>
      <c r="F93" s="175"/>
      <c r="G93" s="175"/>
      <c r="H93" s="175"/>
      <c r="I93" s="176"/>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c r="AW93" s="175"/>
      <c r="AX93" s="175"/>
      <c r="AY93" s="175"/>
      <c r="AZ93" s="175"/>
      <c r="BA93" s="175"/>
      <c r="BB93" s="175"/>
      <c r="BC93" s="175"/>
      <c r="BD93" s="175"/>
      <c r="BE93" s="175"/>
      <c r="BF93" s="175"/>
      <c r="BG93" s="175"/>
      <c r="BH93" s="175"/>
      <c r="BI93" s="175"/>
      <c r="BJ93" s="175"/>
      <c r="BK93" s="175"/>
      <c r="BL93" s="175"/>
      <c r="BM93" s="175"/>
      <c r="BN93" s="175"/>
      <c r="BO93" s="175"/>
      <c r="BP93" s="175"/>
      <c r="BQ93" s="175"/>
      <c r="BR93" s="175"/>
      <c r="BS93" s="175"/>
      <c r="BT93" s="175"/>
      <c r="BU93" s="175"/>
      <c r="BV93" s="175"/>
      <c r="BW93" s="175"/>
    </row>
    <row r="94" spans="1:75" x14ac:dyDescent="0.35">
      <c r="A94" s="175"/>
      <c r="B94" s="175"/>
      <c r="C94" s="175"/>
      <c r="D94" s="175"/>
      <c r="E94" s="175"/>
      <c r="F94" s="175"/>
      <c r="G94" s="175"/>
      <c r="H94" s="175"/>
      <c r="I94" s="176"/>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175"/>
      <c r="BT94" s="175"/>
      <c r="BU94" s="175"/>
      <c r="BV94" s="175"/>
      <c r="BW94" s="175"/>
    </row>
    <row r="95" spans="1:75" x14ac:dyDescent="0.35">
      <c r="A95" s="175"/>
      <c r="B95" s="175"/>
      <c r="C95" s="175"/>
      <c r="D95" s="175"/>
      <c r="E95" s="175"/>
      <c r="F95" s="175"/>
      <c r="G95" s="175"/>
      <c r="H95" s="175"/>
      <c r="I95" s="176"/>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c r="BC95" s="175"/>
      <c r="BD95" s="175"/>
      <c r="BE95" s="175"/>
      <c r="BF95" s="175"/>
      <c r="BG95" s="175"/>
      <c r="BH95" s="175"/>
      <c r="BI95" s="175"/>
      <c r="BJ95" s="175"/>
      <c r="BK95" s="175"/>
      <c r="BL95" s="175"/>
      <c r="BM95" s="175"/>
      <c r="BN95" s="175"/>
      <c r="BO95" s="175"/>
      <c r="BP95" s="175"/>
      <c r="BQ95" s="175"/>
      <c r="BR95" s="175"/>
      <c r="BS95" s="175"/>
      <c r="BT95" s="175"/>
      <c r="BU95" s="175"/>
      <c r="BV95" s="175"/>
      <c r="BW95" s="175"/>
    </row>
    <row r="96" spans="1:75" x14ac:dyDescent="0.35">
      <c r="A96" s="175"/>
      <c r="B96" s="175"/>
      <c r="C96" s="175"/>
      <c r="D96" s="175"/>
      <c r="E96" s="175"/>
      <c r="F96" s="175"/>
      <c r="G96" s="175"/>
      <c r="H96" s="175"/>
      <c r="I96" s="176"/>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5"/>
      <c r="BR96" s="175"/>
      <c r="BS96" s="175"/>
      <c r="BT96" s="175"/>
      <c r="BU96" s="175"/>
      <c r="BV96" s="175"/>
      <c r="BW96" s="175"/>
    </row>
    <row r="97" spans="1:75" x14ac:dyDescent="0.35">
      <c r="A97" s="175"/>
      <c r="B97" s="175"/>
      <c r="C97" s="175"/>
      <c r="D97" s="175"/>
      <c r="E97" s="175"/>
      <c r="F97" s="175"/>
      <c r="G97" s="175"/>
      <c r="H97" s="175"/>
      <c r="I97" s="176"/>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5"/>
      <c r="BR97" s="175"/>
      <c r="BS97" s="175"/>
      <c r="BT97" s="175"/>
      <c r="BU97" s="175"/>
      <c r="BV97" s="175"/>
      <c r="BW97" s="175"/>
    </row>
    <row r="98" spans="1:75" x14ac:dyDescent="0.35">
      <c r="A98" s="175"/>
      <c r="B98" s="175"/>
      <c r="C98" s="175"/>
      <c r="D98" s="175"/>
      <c r="E98" s="175"/>
      <c r="F98" s="175"/>
      <c r="G98" s="175"/>
      <c r="H98" s="175"/>
      <c r="I98" s="176"/>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c r="AM98" s="175"/>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5"/>
      <c r="BR98" s="175"/>
      <c r="BS98" s="175"/>
      <c r="BT98" s="175"/>
      <c r="BU98" s="175"/>
      <c r="BV98" s="175"/>
      <c r="BW98" s="175"/>
    </row>
    <row r="99" spans="1:75" x14ac:dyDescent="0.35">
      <c r="A99" s="175"/>
      <c r="B99" s="175"/>
      <c r="C99" s="175"/>
      <c r="D99" s="175"/>
      <c r="E99" s="175"/>
      <c r="F99" s="175"/>
      <c r="G99" s="175"/>
      <c r="H99" s="175"/>
      <c r="I99" s="176"/>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row>
    <row r="100" spans="1:75" x14ac:dyDescent="0.35">
      <c r="A100" s="175"/>
      <c r="B100" s="175"/>
      <c r="C100" s="175"/>
      <c r="D100" s="175"/>
      <c r="E100" s="175"/>
      <c r="F100" s="175"/>
      <c r="G100" s="175"/>
      <c r="H100" s="175"/>
      <c r="I100" s="176"/>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c r="AK100" s="175"/>
      <c r="AL100" s="175"/>
      <c r="AM100" s="175"/>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175"/>
      <c r="BR100" s="175"/>
      <c r="BS100" s="175"/>
      <c r="BT100" s="175"/>
      <c r="BU100" s="175"/>
      <c r="BV100" s="175"/>
      <c r="BW100" s="175"/>
    </row>
    <row r="101" spans="1:75" x14ac:dyDescent="0.35">
      <c r="A101" s="175"/>
      <c r="B101" s="175"/>
      <c r="C101" s="175"/>
      <c r="D101" s="175"/>
      <c r="E101" s="175"/>
      <c r="F101" s="175"/>
      <c r="G101" s="175"/>
      <c r="H101" s="175"/>
      <c r="I101" s="176"/>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5"/>
      <c r="BR101" s="175"/>
      <c r="BS101" s="175"/>
      <c r="BT101" s="175"/>
      <c r="BU101" s="175"/>
      <c r="BV101" s="175"/>
      <c r="BW101" s="175"/>
    </row>
    <row r="102" spans="1:75" x14ac:dyDescent="0.35">
      <c r="A102" s="175"/>
      <c r="B102" s="175"/>
      <c r="C102" s="175"/>
      <c r="D102" s="175"/>
      <c r="E102" s="175"/>
      <c r="F102" s="175"/>
      <c r="G102" s="175"/>
      <c r="H102" s="175"/>
      <c r="I102" s="176"/>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c r="AY102" s="175"/>
      <c r="AZ102" s="175"/>
      <c r="BA102" s="175"/>
      <c r="BB102" s="175"/>
      <c r="BC102" s="175"/>
      <c r="BD102" s="175"/>
      <c r="BE102" s="175"/>
      <c r="BF102" s="175"/>
      <c r="BG102" s="175"/>
      <c r="BH102" s="175"/>
      <c r="BI102" s="175"/>
      <c r="BJ102" s="175"/>
      <c r="BK102" s="175"/>
      <c r="BL102" s="175"/>
      <c r="BM102" s="175"/>
      <c r="BN102" s="175"/>
      <c r="BO102" s="175"/>
      <c r="BP102" s="175"/>
      <c r="BQ102" s="175"/>
      <c r="BR102" s="175"/>
      <c r="BS102" s="175"/>
      <c r="BT102" s="175"/>
      <c r="BU102" s="175"/>
      <c r="BV102" s="175"/>
      <c r="BW102" s="175"/>
    </row>
    <row r="103" spans="1:75" x14ac:dyDescent="0.35">
      <c r="A103" s="175"/>
      <c r="B103" s="175"/>
      <c r="C103" s="175"/>
      <c r="D103" s="175"/>
      <c r="E103" s="175"/>
      <c r="F103" s="175"/>
      <c r="G103" s="175"/>
      <c r="H103" s="175"/>
      <c r="I103" s="176"/>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175"/>
      <c r="AY103" s="175"/>
      <c r="AZ103" s="175"/>
      <c r="BA103" s="175"/>
      <c r="BB103" s="175"/>
      <c r="BC103" s="175"/>
      <c r="BD103" s="175"/>
      <c r="BE103" s="175"/>
      <c r="BF103" s="175"/>
      <c r="BG103" s="175"/>
      <c r="BH103" s="175"/>
      <c r="BI103" s="175"/>
      <c r="BJ103" s="175"/>
      <c r="BK103" s="175"/>
      <c r="BL103" s="175"/>
      <c r="BM103" s="175"/>
      <c r="BN103" s="175"/>
      <c r="BO103" s="175"/>
      <c r="BP103" s="175"/>
      <c r="BQ103" s="175"/>
      <c r="BR103" s="175"/>
      <c r="BS103" s="175"/>
      <c r="BT103" s="175"/>
      <c r="BU103" s="175"/>
      <c r="BV103" s="175"/>
      <c r="BW103" s="175"/>
    </row>
    <row r="104" spans="1:75" x14ac:dyDescent="0.35">
      <c r="A104" s="175"/>
      <c r="B104" s="175"/>
      <c r="C104" s="175"/>
      <c r="D104" s="175"/>
      <c r="E104" s="175"/>
      <c r="F104" s="175"/>
      <c r="G104" s="175"/>
      <c r="H104" s="175"/>
      <c r="I104" s="176"/>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c r="AK104" s="175"/>
      <c r="AL104" s="175"/>
      <c r="AM104" s="175"/>
      <c r="AN104" s="175"/>
      <c r="AO104" s="175"/>
      <c r="AP104" s="175"/>
      <c r="AQ104" s="175"/>
      <c r="AR104" s="175"/>
      <c r="AS104" s="175"/>
      <c r="AT104" s="175"/>
      <c r="AU104" s="175"/>
      <c r="AV104" s="175"/>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175"/>
      <c r="BR104" s="175"/>
      <c r="BS104" s="175"/>
      <c r="BT104" s="175"/>
      <c r="BU104" s="175"/>
      <c r="BV104" s="175"/>
      <c r="BW104" s="175"/>
    </row>
    <row r="105" spans="1:75" x14ac:dyDescent="0.35">
      <c r="A105" s="175"/>
      <c r="B105" s="175"/>
      <c r="C105" s="175"/>
      <c r="D105" s="175"/>
      <c r="E105" s="175"/>
      <c r="F105" s="175"/>
      <c r="G105" s="175"/>
      <c r="H105" s="175"/>
      <c r="I105" s="176"/>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c r="AK105" s="175"/>
      <c r="AL105" s="175"/>
      <c r="AM105" s="175"/>
      <c r="AN105" s="175"/>
      <c r="AO105" s="175"/>
      <c r="AP105" s="175"/>
      <c r="AQ105" s="175"/>
      <c r="AR105" s="175"/>
      <c r="AS105" s="175"/>
      <c r="AT105" s="175"/>
      <c r="AU105" s="175"/>
      <c r="AV105" s="175"/>
      <c r="AW105" s="175"/>
      <c r="AX105" s="175"/>
      <c r="AY105" s="175"/>
      <c r="AZ105" s="175"/>
      <c r="BA105" s="175"/>
      <c r="BB105" s="175"/>
      <c r="BC105" s="175"/>
      <c r="BD105" s="175"/>
      <c r="BE105" s="175"/>
      <c r="BF105" s="175"/>
      <c r="BG105" s="175"/>
      <c r="BH105" s="175"/>
      <c r="BI105" s="175"/>
      <c r="BJ105" s="175"/>
      <c r="BK105" s="175"/>
      <c r="BL105" s="175"/>
      <c r="BM105" s="175"/>
      <c r="BN105" s="175"/>
      <c r="BO105" s="175"/>
      <c r="BP105" s="175"/>
      <c r="BQ105" s="175"/>
      <c r="BR105" s="175"/>
      <c r="BS105" s="175"/>
      <c r="BT105" s="175"/>
      <c r="BU105" s="175"/>
      <c r="BV105" s="175"/>
      <c r="BW105" s="175"/>
    </row>
    <row r="106" spans="1:75" x14ac:dyDescent="0.35">
      <c r="A106" s="175"/>
      <c r="B106" s="175"/>
      <c r="C106" s="175"/>
      <c r="D106" s="175"/>
      <c r="E106" s="175"/>
      <c r="F106" s="175"/>
      <c r="G106" s="175"/>
      <c r="H106" s="175"/>
      <c r="I106" s="176"/>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5"/>
      <c r="AZ106" s="175"/>
      <c r="BA106" s="175"/>
      <c r="BB106" s="175"/>
      <c r="BC106" s="175"/>
      <c r="BD106" s="175"/>
      <c r="BE106" s="175"/>
      <c r="BF106" s="175"/>
      <c r="BG106" s="175"/>
      <c r="BH106" s="175"/>
      <c r="BI106" s="175"/>
      <c r="BJ106" s="175"/>
      <c r="BK106" s="175"/>
      <c r="BL106" s="175"/>
      <c r="BM106" s="175"/>
      <c r="BN106" s="175"/>
      <c r="BO106" s="175"/>
      <c r="BP106" s="175"/>
      <c r="BQ106" s="175"/>
      <c r="BR106" s="175"/>
      <c r="BS106" s="175"/>
      <c r="BT106" s="175"/>
      <c r="BU106" s="175"/>
      <c r="BV106" s="175"/>
      <c r="BW106" s="175"/>
    </row>
    <row r="107" spans="1:75" x14ac:dyDescent="0.35">
      <c r="A107" s="175"/>
      <c r="B107" s="175"/>
      <c r="C107" s="175"/>
      <c r="D107" s="175"/>
      <c r="E107" s="175"/>
      <c r="F107" s="175"/>
      <c r="G107" s="175"/>
      <c r="H107" s="175"/>
      <c r="I107" s="176"/>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c r="AM107" s="175"/>
      <c r="AN107" s="175"/>
      <c r="AO107" s="175"/>
      <c r="AP107" s="175"/>
      <c r="AQ107" s="175"/>
      <c r="AR107" s="175"/>
      <c r="AS107" s="175"/>
      <c r="AT107" s="175"/>
      <c r="AU107" s="175"/>
      <c r="AV107" s="175"/>
      <c r="AW107" s="175"/>
      <c r="AX107" s="175"/>
      <c r="AY107" s="175"/>
      <c r="AZ107" s="175"/>
      <c r="BA107" s="175"/>
      <c r="BB107" s="175"/>
      <c r="BC107" s="175"/>
      <c r="BD107" s="175"/>
      <c r="BE107" s="175"/>
      <c r="BF107" s="175"/>
      <c r="BG107" s="175"/>
      <c r="BH107" s="175"/>
      <c r="BI107" s="175"/>
      <c r="BJ107" s="175"/>
      <c r="BK107" s="175"/>
      <c r="BL107" s="175"/>
      <c r="BM107" s="175"/>
      <c r="BN107" s="175"/>
      <c r="BO107" s="175"/>
      <c r="BP107" s="175"/>
      <c r="BQ107" s="175"/>
      <c r="BR107" s="175"/>
      <c r="BS107" s="175"/>
      <c r="BT107" s="175"/>
      <c r="BU107" s="175"/>
      <c r="BV107" s="175"/>
      <c r="BW107" s="175"/>
    </row>
    <row r="108" spans="1:75" x14ac:dyDescent="0.35">
      <c r="A108" s="175"/>
      <c r="B108" s="175"/>
      <c r="C108" s="175"/>
      <c r="D108" s="175"/>
      <c r="E108" s="175"/>
      <c r="F108" s="175"/>
      <c r="G108" s="175"/>
      <c r="H108" s="175"/>
      <c r="I108" s="176"/>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N108" s="175"/>
      <c r="AO108" s="175"/>
      <c r="AP108" s="175"/>
      <c r="AQ108" s="175"/>
      <c r="AR108" s="175"/>
      <c r="AS108" s="175"/>
      <c r="AT108" s="175"/>
      <c r="AU108" s="175"/>
      <c r="AV108" s="175"/>
      <c r="AW108" s="175"/>
      <c r="AX108" s="175"/>
      <c r="AY108" s="175"/>
      <c r="AZ108" s="175"/>
      <c r="BA108" s="175"/>
      <c r="BB108" s="175"/>
      <c r="BC108" s="175"/>
      <c r="BD108" s="175"/>
      <c r="BE108" s="175"/>
      <c r="BF108" s="175"/>
      <c r="BG108" s="175"/>
      <c r="BH108" s="175"/>
      <c r="BI108" s="175"/>
      <c r="BJ108" s="175"/>
      <c r="BK108" s="175"/>
      <c r="BL108" s="175"/>
      <c r="BM108" s="175"/>
      <c r="BN108" s="175"/>
      <c r="BO108" s="175"/>
      <c r="BP108" s="175"/>
      <c r="BQ108" s="175"/>
      <c r="BR108" s="175"/>
      <c r="BS108" s="175"/>
      <c r="BT108" s="175"/>
      <c r="BU108" s="175"/>
      <c r="BV108" s="175"/>
      <c r="BW108" s="175"/>
    </row>
    <row r="109" spans="1:75" x14ac:dyDescent="0.35">
      <c r="A109" s="175"/>
      <c r="B109" s="175"/>
      <c r="C109" s="175"/>
      <c r="D109" s="175"/>
      <c r="E109" s="175"/>
      <c r="F109" s="175"/>
      <c r="G109" s="175"/>
      <c r="H109" s="175"/>
      <c r="I109" s="176"/>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175"/>
      <c r="AR109" s="175"/>
      <c r="AS109" s="175"/>
      <c r="AT109" s="175"/>
      <c r="AU109" s="175"/>
      <c r="AV109" s="175"/>
      <c r="AW109" s="175"/>
      <c r="AX109" s="175"/>
      <c r="AY109" s="175"/>
      <c r="AZ109" s="175"/>
      <c r="BA109" s="175"/>
      <c r="BB109" s="175"/>
      <c r="BC109" s="175"/>
      <c r="BD109" s="175"/>
      <c r="BE109" s="175"/>
      <c r="BF109" s="175"/>
      <c r="BG109" s="175"/>
      <c r="BH109" s="175"/>
      <c r="BI109" s="175"/>
      <c r="BJ109" s="175"/>
      <c r="BK109" s="175"/>
      <c r="BL109" s="175"/>
      <c r="BM109" s="175"/>
      <c r="BN109" s="175"/>
      <c r="BO109" s="175"/>
      <c r="BP109" s="175"/>
      <c r="BQ109" s="175"/>
      <c r="BR109" s="175"/>
      <c r="BS109" s="175"/>
      <c r="BT109" s="175"/>
      <c r="BU109" s="175"/>
      <c r="BV109" s="175"/>
      <c r="BW109" s="175"/>
    </row>
    <row r="110" spans="1:75" x14ac:dyDescent="0.35">
      <c r="A110" s="175"/>
      <c r="B110" s="175"/>
      <c r="C110" s="175"/>
      <c r="D110" s="175"/>
      <c r="E110" s="175"/>
      <c r="F110" s="175"/>
      <c r="G110" s="175"/>
      <c r="H110" s="175"/>
      <c r="I110" s="176"/>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c r="AK110" s="175"/>
      <c r="AL110" s="175"/>
      <c r="AM110" s="175"/>
      <c r="AN110" s="175"/>
      <c r="AO110" s="175"/>
      <c r="AP110" s="175"/>
      <c r="AQ110" s="175"/>
      <c r="AR110" s="175"/>
      <c r="AS110" s="175"/>
      <c r="AT110" s="175"/>
      <c r="AU110" s="175"/>
      <c r="AV110" s="175"/>
      <c r="AW110" s="175"/>
      <c r="AX110" s="175"/>
      <c r="AY110" s="175"/>
      <c r="AZ110" s="175"/>
      <c r="BA110" s="175"/>
      <c r="BB110" s="175"/>
      <c r="BC110" s="175"/>
      <c r="BD110" s="175"/>
      <c r="BE110" s="175"/>
      <c r="BF110" s="175"/>
      <c r="BG110" s="175"/>
      <c r="BH110" s="175"/>
      <c r="BI110" s="175"/>
      <c r="BJ110" s="175"/>
      <c r="BK110" s="175"/>
      <c r="BL110" s="175"/>
      <c r="BM110" s="175"/>
      <c r="BN110" s="175"/>
      <c r="BO110" s="175"/>
      <c r="BP110" s="175"/>
      <c r="BQ110" s="175"/>
      <c r="BR110" s="175"/>
      <c r="BS110" s="175"/>
      <c r="BT110" s="175"/>
      <c r="BU110" s="175"/>
      <c r="BV110" s="175"/>
      <c r="BW110" s="175"/>
    </row>
    <row r="111" spans="1:75" x14ac:dyDescent="0.35">
      <c r="A111" s="175"/>
      <c r="B111" s="175"/>
      <c r="C111" s="175"/>
      <c r="D111" s="175"/>
      <c r="E111" s="175"/>
      <c r="F111" s="175"/>
      <c r="G111" s="175"/>
      <c r="H111" s="175"/>
      <c r="I111" s="176"/>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c r="AK111" s="175"/>
      <c r="AL111" s="175"/>
      <c r="AM111" s="175"/>
      <c r="AN111" s="175"/>
      <c r="AO111" s="175"/>
      <c r="AP111" s="175"/>
      <c r="AQ111" s="175"/>
      <c r="AR111" s="175"/>
      <c r="AS111" s="175"/>
      <c r="AT111" s="175"/>
      <c r="AU111" s="175"/>
      <c r="AV111" s="175"/>
      <c r="AW111" s="175"/>
      <c r="AX111" s="175"/>
      <c r="AY111" s="175"/>
      <c r="AZ111" s="175"/>
      <c r="BA111" s="175"/>
      <c r="BB111" s="175"/>
      <c r="BC111" s="175"/>
      <c r="BD111" s="175"/>
      <c r="BE111" s="175"/>
      <c r="BF111" s="175"/>
      <c r="BG111" s="175"/>
      <c r="BH111" s="175"/>
      <c r="BI111" s="175"/>
      <c r="BJ111" s="175"/>
      <c r="BK111" s="175"/>
      <c r="BL111" s="175"/>
      <c r="BM111" s="175"/>
      <c r="BN111" s="175"/>
      <c r="BO111" s="175"/>
      <c r="BP111" s="175"/>
      <c r="BQ111" s="175"/>
      <c r="BR111" s="175"/>
      <c r="BS111" s="175"/>
      <c r="BT111" s="175"/>
      <c r="BU111" s="175"/>
      <c r="BV111" s="175"/>
      <c r="BW111" s="175"/>
    </row>
    <row r="112" spans="1:75" x14ac:dyDescent="0.35">
      <c r="A112" s="175"/>
      <c r="B112" s="175"/>
      <c r="C112" s="175"/>
      <c r="D112" s="175"/>
      <c r="E112" s="175"/>
      <c r="F112" s="175"/>
      <c r="G112" s="175"/>
      <c r="H112" s="175"/>
      <c r="I112" s="176"/>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5"/>
      <c r="AQ112" s="175"/>
      <c r="AR112" s="175"/>
      <c r="AS112" s="175"/>
      <c r="AT112" s="175"/>
      <c r="AU112" s="175"/>
      <c r="AV112" s="175"/>
      <c r="AW112" s="175"/>
      <c r="AX112" s="175"/>
      <c r="AY112" s="175"/>
      <c r="AZ112" s="175"/>
      <c r="BA112" s="175"/>
      <c r="BB112" s="175"/>
      <c r="BC112" s="175"/>
      <c r="BD112" s="175"/>
      <c r="BE112" s="175"/>
      <c r="BF112" s="175"/>
      <c r="BG112" s="175"/>
      <c r="BH112" s="175"/>
      <c r="BI112" s="175"/>
      <c r="BJ112" s="175"/>
      <c r="BK112" s="175"/>
      <c r="BL112" s="175"/>
      <c r="BM112" s="175"/>
      <c r="BN112" s="175"/>
      <c r="BO112" s="175"/>
      <c r="BP112" s="175"/>
      <c r="BQ112" s="175"/>
      <c r="BR112" s="175"/>
      <c r="BS112" s="175"/>
      <c r="BT112" s="175"/>
      <c r="BU112" s="175"/>
      <c r="BV112" s="175"/>
      <c r="BW112" s="175"/>
    </row>
    <row r="113" spans="1:75" x14ac:dyDescent="0.35">
      <c r="A113" s="175"/>
      <c r="B113" s="175"/>
      <c r="C113" s="175"/>
      <c r="D113" s="175"/>
      <c r="E113" s="175"/>
      <c r="F113" s="175"/>
      <c r="G113" s="175"/>
      <c r="H113" s="175"/>
      <c r="I113" s="176"/>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c r="AN113" s="175"/>
      <c r="AO113" s="175"/>
      <c r="AP113" s="175"/>
      <c r="AQ113" s="175"/>
      <c r="AR113" s="175"/>
      <c r="AS113" s="175"/>
      <c r="AT113" s="175"/>
      <c r="AU113" s="175"/>
      <c r="AV113" s="175"/>
      <c r="AW113" s="175"/>
      <c r="AX113" s="175"/>
      <c r="AY113" s="175"/>
      <c r="AZ113" s="175"/>
      <c r="BA113" s="175"/>
      <c r="BB113" s="175"/>
      <c r="BC113" s="175"/>
      <c r="BD113" s="175"/>
      <c r="BE113" s="175"/>
      <c r="BF113" s="175"/>
      <c r="BG113" s="175"/>
      <c r="BH113" s="175"/>
      <c r="BI113" s="175"/>
      <c r="BJ113" s="175"/>
      <c r="BK113" s="175"/>
      <c r="BL113" s="175"/>
      <c r="BM113" s="175"/>
      <c r="BN113" s="175"/>
      <c r="BO113" s="175"/>
      <c r="BP113" s="175"/>
      <c r="BQ113" s="175"/>
      <c r="BR113" s="175"/>
      <c r="BS113" s="175"/>
      <c r="BT113" s="175"/>
      <c r="BU113" s="175"/>
      <c r="BV113" s="175"/>
      <c r="BW113" s="175"/>
    </row>
    <row r="114" spans="1:75" x14ac:dyDescent="0.35">
      <c r="A114" s="175"/>
      <c r="B114" s="175"/>
      <c r="C114" s="175"/>
      <c r="D114" s="175"/>
      <c r="E114" s="175"/>
      <c r="F114" s="175"/>
      <c r="G114" s="175"/>
      <c r="H114" s="175"/>
      <c r="I114" s="176"/>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c r="AM114" s="175"/>
      <c r="AN114" s="175"/>
      <c r="AO114" s="175"/>
      <c r="AP114" s="175"/>
      <c r="AQ114" s="175"/>
      <c r="AR114" s="175"/>
      <c r="AS114" s="175"/>
      <c r="AT114" s="175"/>
      <c r="AU114" s="175"/>
      <c r="AV114" s="175"/>
      <c r="AW114" s="175"/>
      <c r="AX114" s="175"/>
      <c r="AY114" s="175"/>
      <c r="AZ114" s="175"/>
      <c r="BA114" s="175"/>
      <c r="BB114" s="175"/>
      <c r="BC114" s="175"/>
      <c r="BD114" s="175"/>
      <c r="BE114" s="175"/>
      <c r="BF114" s="175"/>
      <c r="BG114" s="175"/>
      <c r="BH114" s="175"/>
      <c r="BI114" s="175"/>
      <c r="BJ114" s="175"/>
      <c r="BK114" s="175"/>
      <c r="BL114" s="175"/>
      <c r="BM114" s="175"/>
      <c r="BN114" s="175"/>
      <c r="BO114" s="175"/>
      <c r="BP114" s="175"/>
      <c r="BQ114" s="175"/>
      <c r="BR114" s="175"/>
      <c r="BS114" s="175"/>
      <c r="BT114" s="175"/>
      <c r="BU114" s="175"/>
      <c r="BV114" s="175"/>
      <c r="BW114" s="175"/>
    </row>
    <row r="115" spans="1:75" x14ac:dyDescent="0.35">
      <c r="A115" s="175"/>
      <c r="B115" s="175"/>
      <c r="C115" s="175"/>
      <c r="D115" s="175"/>
      <c r="E115" s="175"/>
      <c r="F115" s="175"/>
      <c r="G115" s="175"/>
      <c r="H115" s="175"/>
      <c r="I115" s="176"/>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c r="AM115" s="175"/>
      <c r="AN115" s="175"/>
      <c r="AO115" s="175"/>
      <c r="AP115" s="175"/>
      <c r="AQ115" s="175"/>
      <c r="AR115" s="175"/>
      <c r="AS115" s="175"/>
      <c r="AT115" s="175"/>
      <c r="AU115" s="175"/>
      <c r="AV115" s="175"/>
      <c r="AW115" s="175"/>
      <c r="AX115" s="175"/>
      <c r="AY115" s="175"/>
      <c r="AZ115" s="175"/>
      <c r="BA115" s="175"/>
      <c r="BB115" s="175"/>
      <c r="BC115" s="175"/>
      <c r="BD115" s="175"/>
      <c r="BE115" s="175"/>
      <c r="BF115" s="175"/>
      <c r="BG115" s="175"/>
      <c r="BH115" s="175"/>
      <c r="BI115" s="175"/>
      <c r="BJ115" s="175"/>
      <c r="BK115" s="175"/>
      <c r="BL115" s="175"/>
      <c r="BM115" s="175"/>
      <c r="BN115" s="175"/>
      <c r="BO115" s="175"/>
      <c r="BP115" s="175"/>
      <c r="BQ115" s="175"/>
      <c r="BR115" s="175"/>
      <c r="BS115" s="175"/>
      <c r="BT115" s="175"/>
      <c r="BU115" s="175"/>
      <c r="BV115" s="175"/>
      <c r="BW115" s="175"/>
    </row>
    <row r="116" spans="1:75" x14ac:dyDescent="0.35">
      <c r="A116" s="175"/>
      <c r="B116" s="175"/>
      <c r="C116" s="175"/>
      <c r="D116" s="175"/>
      <c r="E116" s="175"/>
      <c r="F116" s="175"/>
      <c r="G116" s="175"/>
      <c r="H116" s="175"/>
      <c r="I116" s="176"/>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175"/>
      <c r="AM116" s="175"/>
      <c r="AN116" s="175"/>
      <c r="AO116" s="175"/>
      <c r="AP116" s="175"/>
      <c r="AQ116" s="175"/>
      <c r="AR116" s="175"/>
      <c r="AS116" s="175"/>
      <c r="AT116" s="175"/>
      <c r="AU116" s="175"/>
      <c r="AV116" s="175"/>
      <c r="AW116" s="175"/>
      <c r="AX116" s="175"/>
      <c r="AY116" s="175"/>
      <c r="AZ116" s="175"/>
      <c r="BA116" s="175"/>
      <c r="BB116" s="175"/>
      <c r="BC116" s="175"/>
      <c r="BD116" s="175"/>
      <c r="BE116" s="175"/>
      <c r="BF116" s="175"/>
      <c r="BG116" s="175"/>
      <c r="BH116" s="175"/>
      <c r="BI116" s="175"/>
      <c r="BJ116" s="175"/>
      <c r="BK116" s="175"/>
      <c r="BL116" s="175"/>
      <c r="BM116" s="175"/>
      <c r="BN116" s="175"/>
      <c r="BO116" s="175"/>
      <c r="BP116" s="175"/>
      <c r="BQ116" s="175"/>
      <c r="BR116" s="175"/>
      <c r="BS116" s="175"/>
      <c r="BT116" s="175"/>
      <c r="BU116" s="175"/>
      <c r="BV116" s="175"/>
      <c r="BW116" s="175"/>
    </row>
    <row r="117" spans="1:75" x14ac:dyDescent="0.35">
      <c r="A117" s="175"/>
      <c r="B117" s="175"/>
      <c r="C117" s="175"/>
      <c r="D117" s="175"/>
      <c r="E117" s="175"/>
      <c r="F117" s="175"/>
      <c r="G117" s="175"/>
      <c r="H117" s="175"/>
      <c r="I117" s="176"/>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c r="AM117" s="175"/>
      <c r="AN117" s="175"/>
      <c r="AO117" s="175"/>
      <c r="AP117" s="175"/>
      <c r="AQ117" s="175"/>
      <c r="AR117" s="175"/>
      <c r="AS117" s="175"/>
      <c r="AT117" s="175"/>
      <c r="AU117" s="175"/>
      <c r="AV117" s="175"/>
      <c r="AW117" s="175"/>
      <c r="AX117" s="175"/>
      <c r="AY117" s="175"/>
      <c r="AZ117" s="175"/>
      <c r="BA117" s="175"/>
      <c r="BB117" s="175"/>
      <c r="BC117" s="175"/>
      <c r="BD117" s="175"/>
      <c r="BE117" s="175"/>
      <c r="BF117" s="175"/>
      <c r="BG117" s="175"/>
      <c r="BH117" s="175"/>
      <c r="BI117" s="175"/>
      <c r="BJ117" s="175"/>
      <c r="BK117" s="175"/>
      <c r="BL117" s="175"/>
      <c r="BM117" s="175"/>
      <c r="BN117" s="175"/>
      <c r="BO117" s="175"/>
      <c r="BP117" s="175"/>
      <c r="BQ117" s="175"/>
      <c r="BR117" s="175"/>
      <c r="BS117" s="175"/>
      <c r="BT117" s="175"/>
      <c r="BU117" s="175"/>
      <c r="BV117" s="175"/>
      <c r="BW117" s="175"/>
    </row>
    <row r="118" spans="1:75" x14ac:dyDescent="0.35">
      <c r="A118" s="175"/>
      <c r="B118" s="175"/>
      <c r="C118" s="175"/>
      <c r="D118" s="175"/>
      <c r="E118" s="175"/>
      <c r="F118" s="175"/>
      <c r="G118" s="175"/>
      <c r="H118" s="175"/>
      <c r="I118" s="176"/>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c r="AM118" s="175"/>
      <c r="AN118" s="175"/>
      <c r="AO118" s="175"/>
      <c r="AP118" s="175"/>
      <c r="AQ118" s="175"/>
      <c r="AR118" s="175"/>
      <c r="AS118" s="175"/>
      <c r="AT118" s="175"/>
      <c r="AU118" s="175"/>
      <c r="AV118" s="175"/>
      <c r="AW118" s="175"/>
      <c r="AX118" s="175"/>
      <c r="AY118" s="175"/>
      <c r="AZ118" s="175"/>
      <c r="BA118" s="175"/>
      <c r="BB118" s="175"/>
      <c r="BC118" s="175"/>
      <c r="BD118" s="175"/>
      <c r="BE118" s="175"/>
      <c r="BF118" s="175"/>
      <c r="BG118" s="175"/>
      <c r="BH118" s="175"/>
      <c r="BI118" s="175"/>
      <c r="BJ118" s="175"/>
      <c r="BK118" s="175"/>
      <c r="BL118" s="175"/>
      <c r="BM118" s="175"/>
      <c r="BN118" s="175"/>
      <c r="BO118" s="175"/>
      <c r="BP118" s="175"/>
      <c r="BQ118" s="175"/>
      <c r="BR118" s="175"/>
      <c r="BS118" s="175"/>
      <c r="BT118" s="175"/>
      <c r="BU118" s="175"/>
      <c r="BV118" s="175"/>
      <c r="BW118" s="175"/>
    </row>
    <row r="119" spans="1:75" x14ac:dyDescent="0.35">
      <c r="A119" s="175"/>
      <c r="B119" s="175"/>
      <c r="C119" s="175"/>
      <c r="D119" s="175"/>
      <c r="E119" s="175"/>
      <c r="F119" s="175"/>
      <c r="G119" s="175"/>
      <c r="H119" s="175"/>
      <c r="I119" s="176"/>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175"/>
      <c r="AM119" s="175"/>
      <c r="AN119" s="175"/>
      <c r="AO119" s="175"/>
      <c r="AP119" s="175"/>
      <c r="AQ119" s="175"/>
      <c r="AR119" s="175"/>
      <c r="AS119" s="175"/>
      <c r="AT119" s="175"/>
      <c r="AU119" s="175"/>
      <c r="AV119" s="175"/>
      <c r="AW119" s="175"/>
      <c r="AX119" s="175"/>
      <c r="AY119" s="175"/>
      <c r="AZ119" s="175"/>
      <c r="BA119" s="175"/>
      <c r="BB119" s="175"/>
      <c r="BC119" s="175"/>
      <c r="BD119" s="175"/>
      <c r="BE119" s="175"/>
      <c r="BF119" s="175"/>
      <c r="BG119" s="175"/>
      <c r="BH119" s="175"/>
      <c r="BI119" s="175"/>
      <c r="BJ119" s="175"/>
      <c r="BK119" s="175"/>
      <c r="BL119" s="175"/>
      <c r="BM119" s="175"/>
      <c r="BN119" s="175"/>
      <c r="BO119" s="175"/>
      <c r="BP119" s="175"/>
      <c r="BQ119" s="175"/>
      <c r="BR119" s="175"/>
      <c r="BS119" s="175"/>
      <c r="BT119" s="175"/>
      <c r="BU119" s="175"/>
      <c r="BV119" s="175"/>
      <c r="BW119" s="175"/>
    </row>
    <row r="120" spans="1:75" x14ac:dyDescent="0.35">
      <c r="A120" s="175"/>
      <c r="B120" s="175"/>
      <c r="C120" s="175"/>
      <c r="D120" s="175"/>
      <c r="E120" s="175"/>
      <c r="F120" s="175"/>
      <c r="G120" s="175"/>
      <c r="H120" s="175"/>
      <c r="I120" s="176"/>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175"/>
      <c r="AM120" s="175"/>
      <c r="AN120" s="175"/>
      <c r="AO120" s="175"/>
      <c r="AP120" s="175"/>
      <c r="AQ120" s="175"/>
      <c r="AR120" s="175"/>
      <c r="AS120" s="175"/>
      <c r="AT120" s="175"/>
      <c r="AU120" s="175"/>
      <c r="AV120" s="175"/>
      <c r="AW120" s="175"/>
      <c r="AX120" s="175"/>
      <c r="AY120" s="175"/>
      <c r="AZ120" s="175"/>
      <c r="BA120" s="175"/>
      <c r="BB120" s="175"/>
      <c r="BC120" s="175"/>
      <c r="BD120" s="175"/>
      <c r="BE120" s="175"/>
      <c r="BF120" s="175"/>
      <c r="BG120" s="175"/>
      <c r="BH120" s="175"/>
      <c r="BI120" s="175"/>
      <c r="BJ120" s="175"/>
      <c r="BK120" s="175"/>
      <c r="BL120" s="175"/>
      <c r="BM120" s="175"/>
      <c r="BN120" s="175"/>
      <c r="BO120" s="175"/>
      <c r="BP120" s="175"/>
      <c r="BQ120" s="175"/>
      <c r="BR120" s="175"/>
      <c r="BS120" s="175"/>
      <c r="BT120" s="175"/>
      <c r="BU120" s="175"/>
      <c r="BV120" s="175"/>
      <c r="BW120" s="175"/>
    </row>
    <row r="121" spans="1:75" x14ac:dyDescent="0.35">
      <c r="A121" s="175"/>
      <c r="B121" s="175"/>
      <c r="C121" s="175"/>
      <c r="D121" s="175"/>
      <c r="E121" s="175"/>
      <c r="F121" s="175"/>
      <c r="G121" s="175"/>
      <c r="H121" s="175"/>
      <c r="I121" s="176"/>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175"/>
      <c r="AM121" s="175"/>
      <c r="AN121" s="175"/>
      <c r="AO121" s="175"/>
      <c r="AP121" s="175"/>
      <c r="AQ121" s="175"/>
      <c r="AR121" s="175"/>
      <c r="AS121" s="175"/>
      <c r="AT121" s="175"/>
      <c r="AU121" s="175"/>
      <c r="AV121" s="175"/>
      <c r="AW121" s="175"/>
      <c r="AX121" s="175"/>
      <c r="AY121" s="175"/>
      <c r="AZ121" s="175"/>
      <c r="BA121" s="175"/>
      <c r="BB121" s="175"/>
      <c r="BC121" s="175"/>
      <c r="BD121" s="175"/>
      <c r="BE121" s="175"/>
      <c r="BF121" s="175"/>
      <c r="BG121" s="175"/>
      <c r="BH121" s="175"/>
      <c r="BI121" s="175"/>
      <c r="BJ121" s="175"/>
      <c r="BK121" s="175"/>
      <c r="BL121" s="175"/>
      <c r="BM121" s="175"/>
      <c r="BN121" s="175"/>
      <c r="BO121" s="175"/>
      <c r="BP121" s="175"/>
      <c r="BQ121" s="175"/>
      <c r="BR121" s="175"/>
      <c r="BS121" s="175"/>
      <c r="BT121" s="175"/>
      <c r="BU121" s="175"/>
      <c r="BV121" s="175"/>
      <c r="BW121" s="175"/>
    </row>
    <row r="122" spans="1:75" x14ac:dyDescent="0.35">
      <c r="A122" s="175"/>
      <c r="B122" s="175"/>
      <c r="C122" s="175"/>
      <c r="D122" s="175"/>
      <c r="E122" s="175"/>
      <c r="F122" s="175"/>
      <c r="G122" s="175"/>
      <c r="H122" s="175"/>
      <c r="I122" s="176"/>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5"/>
      <c r="AL122" s="175"/>
      <c r="AM122" s="175"/>
      <c r="AN122" s="175"/>
      <c r="AO122" s="175"/>
      <c r="AP122" s="175"/>
      <c r="AQ122" s="175"/>
      <c r="AR122" s="175"/>
      <c r="AS122" s="175"/>
      <c r="AT122" s="175"/>
      <c r="AU122" s="175"/>
      <c r="AV122" s="175"/>
      <c r="AW122" s="175"/>
      <c r="AX122" s="175"/>
      <c r="AY122" s="175"/>
      <c r="AZ122" s="175"/>
      <c r="BA122" s="175"/>
      <c r="BB122" s="175"/>
      <c r="BC122" s="175"/>
      <c r="BD122" s="175"/>
      <c r="BE122" s="175"/>
      <c r="BF122" s="175"/>
      <c r="BG122" s="175"/>
      <c r="BH122" s="175"/>
      <c r="BI122" s="175"/>
      <c r="BJ122" s="175"/>
      <c r="BK122" s="175"/>
      <c r="BL122" s="175"/>
      <c r="BM122" s="175"/>
      <c r="BN122" s="175"/>
      <c r="BO122" s="175"/>
      <c r="BP122" s="175"/>
      <c r="BQ122" s="175"/>
      <c r="BR122" s="175"/>
      <c r="BS122" s="175"/>
      <c r="BT122" s="175"/>
      <c r="BU122" s="175"/>
      <c r="BV122" s="175"/>
      <c r="BW122" s="175"/>
    </row>
    <row r="123" spans="1:75" x14ac:dyDescent="0.35">
      <c r="A123" s="175"/>
      <c r="B123" s="175"/>
      <c r="C123" s="175"/>
      <c r="D123" s="175"/>
      <c r="E123" s="175"/>
      <c r="F123" s="175"/>
      <c r="G123" s="175"/>
      <c r="H123" s="175"/>
      <c r="I123" s="176"/>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c r="AK123" s="175"/>
      <c r="AL123" s="175"/>
      <c r="AM123" s="175"/>
      <c r="AN123" s="175"/>
      <c r="AO123" s="175"/>
      <c r="AP123" s="175"/>
      <c r="AQ123" s="175"/>
      <c r="AR123" s="175"/>
      <c r="AS123" s="175"/>
      <c r="AT123" s="175"/>
      <c r="AU123" s="175"/>
      <c r="AV123" s="175"/>
      <c r="AW123" s="175"/>
      <c r="AX123" s="175"/>
      <c r="AY123" s="175"/>
      <c r="AZ123" s="175"/>
      <c r="BA123" s="175"/>
      <c r="BB123" s="175"/>
      <c r="BC123" s="175"/>
      <c r="BD123" s="175"/>
      <c r="BE123" s="175"/>
      <c r="BF123" s="175"/>
      <c r="BG123" s="175"/>
      <c r="BH123" s="175"/>
      <c r="BI123" s="175"/>
      <c r="BJ123" s="175"/>
      <c r="BK123" s="175"/>
      <c r="BL123" s="175"/>
      <c r="BM123" s="175"/>
      <c r="BN123" s="175"/>
      <c r="BO123" s="175"/>
      <c r="BP123" s="175"/>
      <c r="BQ123" s="175"/>
      <c r="BR123" s="175"/>
      <c r="BS123" s="175"/>
      <c r="BT123" s="175"/>
      <c r="BU123" s="175"/>
      <c r="BV123" s="175"/>
      <c r="BW123" s="175"/>
    </row>
    <row r="124" spans="1:75" x14ac:dyDescent="0.35">
      <c r="A124" s="175"/>
      <c r="B124" s="175"/>
      <c r="C124" s="175"/>
      <c r="D124" s="175"/>
      <c r="E124" s="175"/>
      <c r="F124" s="175"/>
      <c r="G124" s="175"/>
      <c r="H124" s="175"/>
      <c r="I124" s="176"/>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c r="AK124" s="175"/>
      <c r="AL124" s="175"/>
      <c r="AM124" s="175"/>
      <c r="AN124" s="175"/>
      <c r="AO124" s="175"/>
      <c r="AP124" s="175"/>
      <c r="AQ124" s="175"/>
      <c r="AR124" s="175"/>
      <c r="AS124" s="175"/>
      <c r="AT124" s="175"/>
      <c r="AU124" s="175"/>
      <c r="AV124" s="175"/>
      <c r="AW124" s="175"/>
      <c r="AX124" s="175"/>
      <c r="AY124" s="175"/>
      <c r="AZ124" s="175"/>
      <c r="BA124" s="175"/>
      <c r="BB124" s="175"/>
      <c r="BC124" s="175"/>
      <c r="BD124" s="175"/>
      <c r="BE124" s="175"/>
      <c r="BF124" s="175"/>
      <c r="BG124" s="175"/>
      <c r="BH124" s="175"/>
      <c r="BI124" s="175"/>
      <c r="BJ124" s="175"/>
      <c r="BK124" s="175"/>
      <c r="BL124" s="175"/>
      <c r="BM124" s="175"/>
      <c r="BN124" s="175"/>
      <c r="BO124" s="175"/>
      <c r="BP124" s="175"/>
      <c r="BQ124" s="175"/>
      <c r="BR124" s="175"/>
      <c r="BS124" s="175"/>
      <c r="BT124" s="175"/>
      <c r="BU124" s="175"/>
      <c r="BV124" s="175"/>
      <c r="BW124" s="175"/>
    </row>
    <row r="125" spans="1:75" x14ac:dyDescent="0.35">
      <c r="A125" s="175"/>
      <c r="B125" s="175"/>
      <c r="C125" s="175"/>
      <c r="D125" s="175"/>
      <c r="E125" s="175"/>
      <c r="F125" s="175"/>
      <c r="G125" s="175"/>
      <c r="H125" s="175"/>
      <c r="I125" s="176"/>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c r="AK125" s="175"/>
      <c r="AL125" s="175"/>
      <c r="AM125" s="175"/>
      <c r="AN125" s="175"/>
      <c r="AO125" s="175"/>
      <c r="AP125" s="175"/>
      <c r="AQ125" s="175"/>
      <c r="AR125" s="175"/>
      <c r="AS125" s="175"/>
      <c r="AT125" s="175"/>
      <c r="AU125" s="175"/>
      <c r="AV125" s="175"/>
      <c r="AW125" s="175"/>
      <c r="AX125" s="175"/>
      <c r="AY125" s="175"/>
      <c r="AZ125" s="175"/>
      <c r="BA125" s="175"/>
      <c r="BB125" s="175"/>
      <c r="BC125" s="175"/>
      <c r="BD125" s="175"/>
      <c r="BE125" s="175"/>
      <c r="BF125" s="175"/>
      <c r="BG125" s="175"/>
      <c r="BH125" s="175"/>
      <c r="BI125" s="175"/>
      <c r="BJ125" s="175"/>
      <c r="BK125" s="175"/>
      <c r="BL125" s="175"/>
      <c r="BM125" s="175"/>
      <c r="BN125" s="175"/>
      <c r="BO125" s="175"/>
      <c r="BP125" s="175"/>
      <c r="BQ125" s="175"/>
      <c r="BR125" s="175"/>
      <c r="BS125" s="175"/>
      <c r="BT125" s="175"/>
      <c r="BU125" s="175"/>
      <c r="BV125" s="175"/>
      <c r="BW125" s="175"/>
    </row>
    <row r="126" spans="1:75" x14ac:dyDescent="0.35">
      <c r="A126" s="175"/>
      <c r="B126" s="175"/>
      <c r="C126" s="175"/>
      <c r="D126" s="175"/>
      <c r="E126" s="175"/>
      <c r="F126" s="175"/>
      <c r="G126" s="175"/>
      <c r="H126" s="175"/>
      <c r="I126" s="176"/>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c r="AK126" s="175"/>
      <c r="AL126" s="175"/>
      <c r="AM126" s="175"/>
      <c r="AN126" s="175"/>
      <c r="AO126" s="175"/>
      <c r="AP126" s="175"/>
      <c r="AQ126" s="175"/>
      <c r="AR126" s="175"/>
      <c r="AS126" s="175"/>
      <c r="AT126" s="175"/>
      <c r="AU126" s="175"/>
      <c r="AV126" s="175"/>
      <c r="AW126" s="175"/>
      <c r="AX126" s="175"/>
      <c r="AY126" s="175"/>
      <c r="AZ126" s="175"/>
      <c r="BA126" s="175"/>
      <c r="BB126" s="175"/>
      <c r="BC126" s="175"/>
      <c r="BD126" s="175"/>
      <c r="BE126" s="175"/>
      <c r="BF126" s="175"/>
      <c r="BG126" s="175"/>
      <c r="BH126" s="175"/>
      <c r="BI126" s="175"/>
      <c r="BJ126" s="175"/>
      <c r="BK126" s="175"/>
      <c r="BL126" s="175"/>
      <c r="BM126" s="175"/>
      <c r="BN126" s="175"/>
      <c r="BO126" s="175"/>
      <c r="BP126" s="175"/>
      <c r="BQ126" s="175"/>
      <c r="BR126" s="175"/>
      <c r="BS126" s="175"/>
      <c r="BT126" s="175"/>
      <c r="BU126" s="175"/>
      <c r="BV126" s="175"/>
      <c r="BW126" s="175"/>
    </row>
    <row r="127" spans="1:75" x14ac:dyDescent="0.35">
      <c r="A127" s="175"/>
      <c r="B127" s="175"/>
      <c r="C127" s="175"/>
      <c r="D127" s="175"/>
      <c r="E127" s="175"/>
      <c r="F127" s="175"/>
      <c r="G127" s="175"/>
      <c r="H127" s="175"/>
      <c r="I127" s="176"/>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5"/>
      <c r="AZ127" s="175"/>
      <c r="BA127" s="175"/>
      <c r="BB127" s="175"/>
      <c r="BC127" s="175"/>
      <c r="BD127" s="175"/>
      <c r="BE127" s="175"/>
      <c r="BF127" s="175"/>
      <c r="BG127" s="175"/>
      <c r="BH127" s="175"/>
      <c r="BI127" s="175"/>
      <c r="BJ127" s="175"/>
      <c r="BK127" s="175"/>
      <c r="BL127" s="175"/>
      <c r="BM127" s="175"/>
      <c r="BN127" s="175"/>
      <c r="BO127" s="175"/>
      <c r="BP127" s="175"/>
      <c r="BQ127" s="175"/>
      <c r="BR127" s="175"/>
      <c r="BS127" s="175"/>
      <c r="BT127" s="175"/>
      <c r="BU127" s="175"/>
      <c r="BV127" s="175"/>
      <c r="BW127" s="175"/>
    </row>
    <row r="128" spans="1:75" x14ac:dyDescent="0.35">
      <c r="A128" s="175"/>
      <c r="B128" s="175"/>
      <c r="C128" s="175"/>
      <c r="D128" s="175"/>
      <c r="E128" s="175"/>
      <c r="F128" s="175"/>
      <c r="G128" s="175"/>
      <c r="H128" s="175"/>
      <c r="I128" s="176"/>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5"/>
      <c r="AL128" s="175"/>
      <c r="AM128" s="175"/>
      <c r="AN128" s="175"/>
      <c r="AO128" s="175"/>
      <c r="AP128" s="175"/>
      <c r="AQ128" s="175"/>
      <c r="AR128" s="175"/>
      <c r="AS128" s="175"/>
      <c r="AT128" s="175"/>
      <c r="AU128" s="175"/>
      <c r="AV128" s="175"/>
      <c r="AW128" s="175"/>
      <c r="AX128" s="175"/>
      <c r="AY128" s="175"/>
      <c r="AZ128" s="175"/>
      <c r="BA128" s="175"/>
      <c r="BB128" s="175"/>
      <c r="BC128" s="175"/>
      <c r="BD128" s="175"/>
      <c r="BE128" s="175"/>
      <c r="BF128" s="175"/>
      <c r="BG128" s="175"/>
      <c r="BH128" s="175"/>
      <c r="BI128" s="175"/>
      <c r="BJ128" s="175"/>
      <c r="BK128" s="175"/>
      <c r="BL128" s="175"/>
      <c r="BM128" s="175"/>
      <c r="BN128" s="175"/>
      <c r="BO128" s="175"/>
      <c r="BP128" s="175"/>
      <c r="BQ128" s="175"/>
      <c r="BR128" s="175"/>
      <c r="BS128" s="175"/>
      <c r="BT128" s="175"/>
      <c r="BU128" s="175"/>
      <c r="BV128" s="175"/>
      <c r="BW128" s="175"/>
    </row>
    <row r="129" spans="1:75" x14ac:dyDescent="0.35">
      <c r="A129" s="175"/>
      <c r="B129" s="175"/>
      <c r="C129" s="175"/>
      <c r="D129" s="175"/>
      <c r="E129" s="175"/>
      <c r="F129" s="175"/>
      <c r="G129" s="175"/>
      <c r="H129" s="175"/>
      <c r="I129" s="176"/>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c r="AK129" s="175"/>
      <c r="AL129" s="175"/>
      <c r="AM129" s="175"/>
      <c r="AN129" s="175"/>
      <c r="AO129" s="175"/>
      <c r="AP129" s="175"/>
      <c r="AQ129" s="175"/>
      <c r="AR129" s="175"/>
      <c r="AS129" s="175"/>
      <c r="AT129" s="175"/>
      <c r="AU129" s="175"/>
      <c r="AV129" s="175"/>
      <c r="AW129" s="175"/>
      <c r="AX129" s="175"/>
      <c r="AY129" s="175"/>
      <c r="AZ129" s="175"/>
      <c r="BA129" s="175"/>
      <c r="BB129" s="175"/>
      <c r="BC129" s="175"/>
      <c r="BD129" s="175"/>
      <c r="BE129" s="175"/>
      <c r="BF129" s="175"/>
      <c r="BG129" s="175"/>
      <c r="BH129" s="175"/>
      <c r="BI129" s="175"/>
      <c r="BJ129" s="175"/>
      <c r="BK129" s="175"/>
      <c r="BL129" s="175"/>
      <c r="BM129" s="175"/>
      <c r="BN129" s="175"/>
      <c r="BO129" s="175"/>
      <c r="BP129" s="175"/>
      <c r="BQ129" s="175"/>
      <c r="BR129" s="175"/>
      <c r="BS129" s="175"/>
      <c r="BT129" s="175"/>
      <c r="BU129" s="175"/>
      <c r="BV129" s="175"/>
      <c r="BW129" s="175"/>
    </row>
    <row r="130" spans="1:75" x14ac:dyDescent="0.35">
      <c r="A130" s="175"/>
      <c r="B130" s="175"/>
      <c r="C130" s="175"/>
      <c r="D130" s="175"/>
      <c r="E130" s="175"/>
      <c r="F130" s="175"/>
      <c r="G130" s="175"/>
      <c r="H130" s="175"/>
      <c r="I130" s="176"/>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c r="AK130" s="175"/>
      <c r="AL130" s="175"/>
      <c r="AM130" s="175"/>
      <c r="AN130" s="175"/>
      <c r="AO130" s="175"/>
      <c r="AP130" s="175"/>
      <c r="AQ130" s="175"/>
      <c r="AR130" s="175"/>
      <c r="AS130" s="175"/>
      <c r="AT130" s="175"/>
      <c r="AU130" s="175"/>
      <c r="AV130" s="175"/>
      <c r="AW130" s="175"/>
      <c r="AX130" s="175"/>
      <c r="AY130" s="175"/>
      <c r="AZ130" s="175"/>
      <c r="BA130" s="175"/>
      <c r="BB130" s="175"/>
      <c r="BC130" s="175"/>
      <c r="BD130" s="175"/>
      <c r="BE130" s="175"/>
      <c r="BF130" s="175"/>
      <c r="BG130" s="175"/>
      <c r="BH130" s="175"/>
      <c r="BI130" s="175"/>
      <c r="BJ130" s="175"/>
      <c r="BK130" s="175"/>
      <c r="BL130" s="175"/>
      <c r="BM130" s="175"/>
      <c r="BN130" s="175"/>
      <c r="BO130" s="175"/>
      <c r="BP130" s="175"/>
      <c r="BQ130" s="175"/>
      <c r="BR130" s="175"/>
      <c r="BS130" s="175"/>
      <c r="BT130" s="175"/>
      <c r="BU130" s="175"/>
      <c r="BV130" s="175"/>
      <c r="BW130" s="175"/>
    </row>
    <row r="131" spans="1:75" x14ac:dyDescent="0.35">
      <c r="D131" s="175"/>
      <c r="E131" s="175"/>
      <c r="F131" s="175"/>
      <c r="G131" s="175"/>
      <c r="H131" s="175"/>
      <c r="I131" s="176"/>
      <c r="J131" s="175"/>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c r="AK131" s="175"/>
      <c r="AL131" s="175"/>
      <c r="AM131" s="175"/>
      <c r="AN131" s="175"/>
      <c r="AO131" s="175"/>
      <c r="AP131" s="175"/>
      <c r="AQ131" s="175"/>
      <c r="AR131" s="175"/>
      <c r="AS131" s="175"/>
      <c r="AT131" s="175"/>
      <c r="AU131" s="175"/>
      <c r="AV131" s="175"/>
      <c r="AW131" s="175"/>
      <c r="AX131" s="175"/>
      <c r="AY131" s="175"/>
      <c r="AZ131" s="175"/>
      <c r="BA131" s="175"/>
      <c r="BB131" s="175"/>
      <c r="BC131" s="175"/>
      <c r="BD131" s="175"/>
      <c r="BE131" s="175"/>
      <c r="BF131" s="175"/>
      <c r="BG131" s="175"/>
      <c r="BH131" s="175"/>
      <c r="BI131" s="175"/>
      <c r="BJ131" s="175"/>
      <c r="BK131" s="175"/>
      <c r="BL131" s="175"/>
      <c r="BM131" s="175"/>
      <c r="BN131" s="175"/>
      <c r="BO131" s="175"/>
      <c r="BP131" s="175"/>
      <c r="BQ131" s="175"/>
      <c r="BR131" s="175"/>
      <c r="BS131" s="175"/>
      <c r="BT131" s="175"/>
      <c r="BU131" s="175"/>
      <c r="BV131" s="175"/>
      <c r="BW131" s="175"/>
    </row>
    <row r="132" spans="1:75" x14ac:dyDescent="0.35">
      <c r="D132" s="175"/>
      <c r="E132" s="175"/>
      <c r="F132" s="175"/>
      <c r="G132" s="175"/>
      <c r="H132" s="175"/>
      <c r="I132" s="176"/>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c r="AK132" s="175"/>
      <c r="AL132" s="175"/>
      <c r="AM132" s="175"/>
      <c r="AN132" s="175"/>
      <c r="AO132" s="175"/>
      <c r="AP132" s="175"/>
      <c r="AQ132" s="175"/>
      <c r="AR132" s="175"/>
      <c r="AS132" s="175"/>
      <c r="AT132" s="175"/>
      <c r="AU132" s="175"/>
      <c r="AV132" s="175"/>
      <c r="AW132" s="175"/>
      <c r="AX132" s="175"/>
      <c r="AY132" s="175"/>
      <c r="AZ132" s="175"/>
      <c r="BA132" s="175"/>
      <c r="BB132" s="175"/>
      <c r="BC132" s="175"/>
      <c r="BD132" s="175"/>
      <c r="BE132" s="175"/>
      <c r="BF132" s="175"/>
      <c r="BG132" s="175"/>
      <c r="BH132" s="175"/>
      <c r="BI132" s="175"/>
      <c r="BJ132" s="175"/>
      <c r="BK132" s="175"/>
      <c r="BL132" s="175"/>
      <c r="BM132" s="175"/>
      <c r="BN132" s="175"/>
      <c r="BO132" s="175"/>
      <c r="BP132" s="175"/>
      <c r="BQ132" s="175"/>
      <c r="BR132" s="175"/>
      <c r="BS132" s="175"/>
      <c r="BT132" s="175"/>
      <c r="BU132" s="175"/>
      <c r="BV132" s="175"/>
      <c r="BW132" s="175"/>
    </row>
    <row r="133" spans="1:75" x14ac:dyDescent="0.35">
      <c r="D133" s="175"/>
      <c r="E133" s="175"/>
      <c r="F133" s="175"/>
      <c r="G133" s="175"/>
      <c r="H133" s="175"/>
      <c r="I133" s="176"/>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5"/>
      <c r="AL133" s="175"/>
      <c r="AM133" s="175"/>
      <c r="AN133" s="175"/>
      <c r="AO133" s="175"/>
      <c r="AP133" s="175"/>
      <c r="AQ133" s="175"/>
      <c r="AR133" s="175"/>
      <c r="AS133" s="175"/>
      <c r="AT133" s="175"/>
      <c r="AU133" s="175"/>
      <c r="AV133" s="175"/>
      <c r="AW133" s="175"/>
      <c r="AX133" s="175"/>
      <c r="AY133" s="175"/>
      <c r="AZ133" s="175"/>
      <c r="BA133" s="175"/>
      <c r="BB133" s="175"/>
      <c r="BC133" s="175"/>
      <c r="BD133" s="175"/>
      <c r="BE133" s="175"/>
      <c r="BF133" s="175"/>
      <c r="BG133" s="175"/>
      <c r="BH133" s="175"/>
      <c r="BI133" s="175"/>
      <c r="BJ133" s="175"/>
      <c r="BK133" s="175"/>
      <c r="BL133" s="175"/>
      <c r="BM133" s="175"/>
      <c r="BN133" s="175"/>
      <c r="BO133" s="175"/>
      <c r="BP133" s="175"/>
      <c r="BQ133" s="175"/>
      <c r="BR133" s="175"/>
      <c r="BS133" s="175"/>
      <c r="BT133" s="175"/>
      <c r="BU133" s="175"/>
      <c r="BV133" s="175"/>
      <c r="BW133" s="175"/>
    </row>
    <row r="134" spans="1:75" x14ac:dyDescent="0.35">
      <c r="D134" s="175"/>
      <c r="E134" s="175"/>
      <c r="F134" s="175"/>
      <c r="G134" s="175"/>
      <c r="H134" s="175"/>
      <c r="I134" s="176"/>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c r="AK134" s="175"/>
      <c r="AL134" s="175"/>
      <c r="AM134" s="175"/>
      <c r="AN134" s="175"/>
      <c r="AO134" s="175"/>
      <c r="AP134" s="175"/>
      <c r="AQ134" s="175"/>
      <c r="AR134" s="175"/>
      <c r="AS134" s="175"/>
      <c r="AT134" s="175"/>
      <c r="AU134" s="175"/>
      <c r="AV134" s="175"/>
      <c r="AW134" s="175"/>
      <c r="AX134" s="175"/>
      <c r="AY134" s="175"/>
      <c r="AZ134" s="175"/>
      <c r="BA134" s="175"/>
      <c r="BB134" s="175"/>
      <c r="BC134" s="175"/>
      <c r="BD134" s="175"/>
      <c r="BE134" s="175"/>
      <c r="BF134" s="175"/>
      <c r="BG134" s="175"/>
      <c r="BH134" s="175"/>
      <c r="BI134" s="175"/>
      <c r="BJ134" s="175"/>
      <c r="BK134" s="175"/>
      <c r="BL134" s="175"/>
      <c r="BM134" s="175"/>
      <c r="BN134" s="175"/>
      <c r="BO134" s="175"/>
      <c r="BP134" s="175"/>
      <c r="BQ134" s="175"/>
      <c r="BR134" s="175"/>
      <c r="BS134" s="175"/>
      <c r="BT134" s="175"/>
      <c r="BU134" s="175"/>
      <c r="BV134" s="175"/>
      <c r="BW134" s="175"/>
    </row>
  </sheetData>
  <pageMargins left="0.7" right="0.7" top="0.75" bottom="0.75" header="0.3" footer="0.3"/>
  <headerFooter>
    <oddHeader>&amp;C&amp;"Arial"&amp;10&amp;K363F7C OFFICIAL&amp;1#_x000D_</oddHeader>
  </headerFooter>
  <ignoredErrors>
    <ignoredError sqref="G3 G29 G22:G28 G15:G21 G4:G12 G34:G42 G43:G56 G59:G60 F45"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C8943-0BF0-4157-A7CD-CE2B27545B42}">
  <dimension ref="A1:AX64"/>
  <sheetViews>
    <sheetView workbookViewId="0">
      <selection activeCell="J35" sqref="J35"/>
    </sheetView>
  </sheetViews>
  <sheetFormatPr defaultColWidth="9.1796875" defaultRowHeight="14" x14ac:dyDescent="0.3"/>
  <cols>
    <col min="1" max="1" width="33.7265625" style="46" bestFit="1" customWidth="1"/>
    <col min="2" max="2" width="14.54296875" style="46" bestFit="1" customWidth="1"/>
    <col min="3" max="3" width="20.26953125" style="46" customWidth="1"/>
    <col min="4" max="4" width="9.26953125" style="46" bestFit="1" customWidth="1"/>
    <col min="5" max="5" width="14.54296875" style="46" bestFit="1" customWidth="1"/>
    <col min="6" max="6" width="13.7265625" style="46" customWidth="1"/>
    <col min="7" max="7" width="9.1796875" style="46"/>
    <col min="8" max="8" width="11.81640625" style="46" customWidth="1"/>
    <col min="9" max="9" width="23.54296875" style="46" customWidth="1"/>
    <col min="10" max="10" width="32.81640625" style="46" customWidth="1"/>
    <col min="11" max="11" width="9.1796875" style="46"/>
    <col min="12" max="12" width="13.453125" style="46" bestFit="1" customWidth="1"/>
    <col min="13" max="13" width="15.81640625" style="46" customWidth="1"/>
    <col min="14" max="14" width="11.54296875" style="46" bestFit="1" customWidth="1"/>
    <col min="15" max="50" width="9.1796875" style="45"/>
    <col min="51" max="16384" width="9.1796875" style="46"/>
  </cols>
  <sheetData>
    <row r="1" spans="1:14" s="45" customFormat="1" ht="20" x14ac:dyDescent="0.4">
      <c r="A1" s="330" t="s">
        <v>547</v>
      </c>
    </row>
    <row r="2" spans="1:14" s="45" customFormat="1" ht="20" x14ac:dyDescent="0.4">
      <c r="A2" s="202"/>
    </row>
    <row r="3" spans="1:14" x14ac:dyDescent="0.3">
      <c r="A3" s="215" t="s">
        <v>356</v>
      </c>
      <c r="B3" s="204">
        <v>2.8000000000000001E-2</v>
      </c>
      <c r="C3" s="203" t="s">
        <v>357</v>
      </c>
      <c r="D3" s="203"/>
      <c r="E3" s="203"/>
      <c r="F3" s="203"/>
      <c r="G3" s="203"/>
      <c r="H3" s="203"/>
      <c r="I3" s="203"/>
      <c r="J3" s="203"/>
      <c r="K3" s="203"/>
      <c r="L3" s="203"/>
      <c r="M3" s="203"/>
      <c r="N3" s="203"/>
    </row>
    <row r="4" spans="1:14" x14ac:dyDescent="0.3">
      <c r="A4" s="215" t="s">
        <v>358</v>
      </c>
      <c r="B4" s="205">
        <v>3.5000000000000003E-2</v>
      </c>
      <c r="C4" s="203"/>
      <c r="D4" s="203"/>
      <c r="E4" s="203"/>
      <c r="F4" s="203"/>
      <c r="G4" s="203"/>
      <c r="H4" s="203"/>
      <c r="I4" s="217"/>
      <c r="J4" s="218"/>
      <c r="K4" s="218"/>
      <c r="L4" s="215" t="s">
        <v>557</v>
      </c>
      <c r="M4" s="215" t="s">
        <v>558</v>
      </c>
      <c r="N4" s="216" t="s">
        <v>559</v>
      </c>
    </row>
    <row r="5" spans="1:14" x14ac:dyDescent="0.3">
      <c r="A5" s="214"/>
      <c r="B5" s="218"/>
      <c r="C5" s="215" t="s">
        <v>359</v>
      </c>
      <c r="D5" s="215" t="s">
        <v>360</v>
      </c>
      <c r="E5" s="219"/>
      <c r="F5" s="218"/>
      <c r="G5" s="203"/>
      <c r="H5" s="203"/>
      <c r="I5" s="217"/>
      <c r="J5" s="215" t="s">
        <v>361</v>
      </c>
      <c r="K5" s="203"/>
      <c r="L5" s="206">
        <f>C43</f>
        <v>1789083.0026666676</v>
      </c>
      <c r="M5" s="207">
        <v>1757818</v>
      </c>
      <c r="N5" s="208">
        <f>M5-L5</f>
        <v>-31265.002666667569</v>
      </c>
    </row>
    <row r="6" spans="1:14" x14ac:dyDescent="0.3">
      <c r="A6" s="215" t="s">
        <v>362</v>
      </c>
      <c r="B6" s="215" t="s">
        <v>560</v>
      </c>
      <c r="C6" s="216" t="s">
        <v>363</v>
      </c>
      <c r="D6" s="216" t="s">
        <v>132</v>
      </c>
      <c r="E6" s="216" t="s">
        <v>360</v>
      </c>
      <c r="F6" s="215" t="s">
        <v>561</v>
      </c>
      <c r="G6" s="203"/>
      <c r="H6" s="203"/>
      <c r="I6" s="217"/>
      <c r="J6" s="203"/>
      <c r="K6" s="203"/>
      <c r="L6" s="203"/>
      <c r="M6" s="203"/>
      <c r="N6" s="203"/>
    </row>
    <row r="7" spans="1:14" x14ac:dyDescent="0.3">
      <c r="A7" s="203">
        <v>1</v>
      </c>
      <c r="B7" s="207">
        <v>0</v>
      </c>
      <c r="C7" s="209">
        <f t="shared" ref="C7:C8" si="0">B7/(1+$B$1/12)^A7</f>
        <v>0</v>
      </c>
      <c r="D7" s="210">
        <f>C43*$B$1/12</f>
        <v>0</v>
      </c>
      <c r="E7" s="209">
        <f>$C$42+D7-B7</f>
        <v>53564.111333333334</v>
      </c>
      <c r="F7" s="211">
        <v>43708</v>
      </c>
      <c r="G7" s="203"/>
      <c r="H7" s="203"/>
      <c r="I7" s="217"/>
      <c r="J7" s="203"/>
      <c r="K7" s="203"/>
      <c r="L7" s="203"/>
      <c r="M7" s="203"/>
      <c r="N7" s="203"/>
    </row>
    <row r="8" spans="1:14" x14ac:dyDescent="0.3">
      <c r="A8" s="203">
        <v>2</v>
      </c>
      <c r="B8" s="207">
        <v>0</v>
      </c>
      <c r="C8" s="209">
        <f t="shared" si="0"/>
        <v>0</v>
      </c>
      <c r="D8" s="210">
        <f>E7*$B$1/12</f>
        <v>0</v>
      </c>
      <c r="E8" s="209">
        <f>E7+D8-B8</f>
        <v>53564.111333333334</v>
      </c>
      <c r="F8" s="211">
        <v>43738</v>
      </c>
      <c r="G8" s="203"/>
      <c r="H8" s="203"/>
      <c r="I8" s="217"/>
      <c r="J8" s="203" t="s">
        <v>604</v>
      </c>
      <c r="K8" s="203"/>
      <c r="L8" s="203"/>
      <c r="M8" s="209">
        <f>SUM(D7:D17)</f>
        <v>0</v>
      </c>
      <c r="N8" s="203"/>
    </row>
    <row r="9" spans="1:14" x14ac:dyDescent="0.3">
      <c r="A9" s="203">
        <v>3</v>
      </c>
      <c r="B9" s="207">
        <f t="shared" ref="B9:B30" si="1">625262/12</f>
        <v>52105.166666666664</v>
      </c>
      <c r="C9" s="209">
        <f>B9/(1+$B$1/12)^A9</f>
        <v>52105.166666666664</v>
      </c>
      <c r="D9" s="210">
        <f t="shared" ref="D9:D42" si="2">E8*$B$1/12</f>
        <v>0</v>
      </c>
      <c r="E9" s="209">
        <f>E8+D9-B9</f>
        <v>1458.9446666666699</v>
      </c>
      <c r="F9" s="211">
        <v>43769</v>
      </c>
      <c r="G9" s="203"/>
      <c r="H9" s="203"/>
      <c r="I9" s="217"/>
      <c r="J9" s="203" t="s">
        <v>550</v>
      </c>
      <c r="K9" s="203"/>
      <c r="L9" s="203"/>
      <c r="M9" s="209">
        <f>SUM(D18:D29)</f>
        <v>0</v>
      </c>
      <c r="N9" s="203"/>
    </row>
    <row r="10" spans="1:14" x14ac:dyDescent="0.3">
      <c r="A10" s="203">
        <v>4</v>
      </c>
      <c r="B10" s="207">
        <f t="shared" si="1"/>
        <v>52105.166666666664</v>
      </c>
      <c r="C10" s="209">
        <f t="shared" ref="C10:C42" si="3">B10/(1+$B$1/12)^A10</f>
        <v>52105.166666666664</v>
      </c>
      <c r="D10" s="210">
        <f t="shared" si="2"/>
        <v>0</v>
      </c>
      <c r="E10" s="209">
        <f t="shared" ref="E10:E41" si="4">E9+D10-B10</f>
        <v>-50646.221999999994</v>
      </c>
      <c r="F10" s="211">
        <v>43799</v>
      </c>
      <c r="G10" s="203"/>
      <c r="H10" s="203"/>
      <c r="I10" s="217"/>
      <c r="J10" s="203" t="s">
        <v>551</v>
      </c>
      <c r="K10" s="203"/>
      <c r="L10" s="203"/>
      <c r="M10" s="209">
        <f>SUM(D30:D41)</f>
        <v>0</v>
      </c>
      <c r="N10" s="203"/>
    </row>
    <row r="11" spans="1:14" x14ac:dyDescent="0.3">
      <c r="A11" s="203">
        <v>5</v>
      </c>
      <c r="B11" s="207">
        <f t="shared" si="1"/>
        <v>52105.166666666664</v>
      </c>
      <c r="C11" s="209">
        <f t="shared" si="3"/>
        <v>52105.166666666664</v>
      </c>
      <c r="D11" s="210">
        <f t="shared" si="2"/>
        <v>0</v>
      </c>
      <c r="E11" s="209">
        <f t="shared" si="4"/>
        <v>-102751.38866666667</v>
      </c>
      <c r="F11" s="211">
        <v>43830</v>
      </c>
      <c r="G11" s="203"/>
      <c r="H11" s="203"/>
      <c r="I11" s="217"/>
      <c r="J11" s="203" t="s">
        <v>552</v>
      </c>
      <c r="K11" s="203"/>
      <c r="L11" s="203"/>
      <c r="M11" s="209">
        <f>D42</f>
        <v>0</v>
      </c>
      <c r="N11" s="203"/>
    </row>
    <row r="12" spans="1:14" x14ac:dyDescent="0.3">
      <c r="A12" s="203">
        <v>6</v>
      </c>
      <c r="B12" s="207">
        <f t="shared" si="1"/>
        <v>52105.166666666664</v>
      </c>
      <c r="C12" s="209">
        <f t="shared" si="3"/>
        <v>52105.166666666664</v>
      </c>
      <c r="D12" s="210">
        <f t="shared" si="2"/>
        <v>0</v>
      </c>
      <c r="E12" s="209">
        <f t="shared" si="4"/>
        <v>-154856.55533333332</v>
      </c>
      <c r="F12" s="211">
        <v>43861</v>
      </c>
      <c r="G12" s="203"/>
      <c r="H12" s="203"/>
      <c r="I12" s="217"/>
      <c r="J12" s="203"/>
      <c r="K12" s="203"/>
      <c r="L12" s="203"/>
      <c r="M12" s="203"/>
      <c r="N12" s="203"/>
    </row>
    <row r="13" spans="1:14" x14ac:dyDescent="0.3">
      <c r="A13" s="203">
        <v>7</v>
      </c>
      <c r="B13" s="207">
        <f t="shared" si="1"/>
        <v>52105.166666666664</v>
      </c>
      <c r="C13" s="209">
        <f t="shared" si="3"/>
        <v>52105.166666666664</v>
      </c>
      <c r="D13" s="210">
        <f t="shared" si="2"/>
        <v>0</v>
      </c>
      <c r="E13" s="209">
        <f t="shared" si="4"/>
        <v>-206961.72199999998</v>
      </c>
      <c r="F13" s="211">
        <v>43890</v>
      </c>
      <c r="G13" s="203"/>
      <c r="H13" s="203"/>
      <c r="I13" s="217"/>
      <c r="J13" s="203" t="s">
        <v>553</v>
      </c>
      <c r="K13" s="203"/>
      <c r="L13" s="203"/>
      <c r="M13" s="209">
        <f>C43/36*11</f>
        <v>546664.25081481517</v>
      </c>
      <c r="N13" s="203"/>
    </row>
    <row r="14" spans="1:14" x14ac:dyDescent="0.3">
      <c r="A14" s="203">
        <v>8</v>
      </c>
      <c r="B14" s="207">
        <f t="shared" si="1"/>
        <v>52105.166666666664</v>
      </c>
      <c r="C14" s="209">
        <f t="shared" si="3"/>
        <v>52105.166666666664</v>
      </c>
      <c r="D14" s="210">
        <f t="shared" si="2"/>
        <v>0</v>
      </c>
      <c r="E14" s="209">
        <f t="shared" si="4"/>
        <v>-259066.88866666664</v>
      </c>
      <c r="F14" s="211">
        <v>43921</v>
      </c>
      <c r="G14" s="203"/>
      <c r="H14" s="203"/>
      <c r="I14" s="217"/>
      <c r="J14" s="203" t="s">
        <v>554</v>
      </c>
      <c r="K14" s="203"/>
      <c r="L14" s="203"/>
      <c r="M14" s="209">
        <f>C43/36*12</f>
        <v>596361.00088888919</v>
      </c>
      <c r="N14" s="203"/>
    </row>
    <row r="15" spans="1:14" x14ac:dyDescent="0.3">
      <c r="A15" s="203">
        <v>9</v>
      </c>
      <c r="B15" s="207">
        <f t="shared" si="1"/>
        <v>52105.166666666664</v>
      </c>
      <c r="C15" s="209">
        <f t="shared" si="3"/>
        <v>52105.166666666664</v>
      </c>
      <c r="D15" s="210">
        <f t="shared" si="2"/>
        <v>0</v>
      </c>
      <c r="E15" s="209">
        <f t="shared" si="4"/>
        <v>-311172.05533333332</v>
      </c>
      <c r="F15" s="211">
        <v>43951</v>
      </c>
      <c r="G15" s="203"/>
      <c r="H15" s="203"/>
      <c r="I15" s="217"/>
      <c r="J15" s="203" t="s">
        <v>555</v>
      </c>
      <c r="K15" s="203"/>
      <c r="L15" s="203"/>
      <c r="M15" s="209">
        <f>C43/36*12</f>
        <v>596361.00088888919</v>
      </c>
      <c r="N15" s="203"/>
    </row>
    <row r="16" spans="1:14" x14ac:dyDescent="0.3">
      <c r="A16" s="203">
        <v>10</v>
      </c>
      <c r="B16" s="207">
        <f t="shared" si="1"/>
        <v>52105.166666666664</v>
      </c>
      <c r="C16" s="209">
        <f t="shared" si="3"/>
        <v>52105.166666666664</v>
      </c>
      <c r="D16" s="210">
        <f t="shared" si="2"/>
        <v>0</v>
      </c>
      <c r="E16" s="209">
        <f t="shared" si="4"/>
        <v>-363277.22200000001</v>
      </c>
      <c r="F16" s="211">
        <v>43982</v>
      </c>
      <c r="G16" s="203"/>
      <c r="H16" s="203"/>
      <c r="I16" s="217"/>
      <c r="J16" s="203" t="s">
        <v>556</v>
      </c>
      <c r="K16" s="203"/>
      <c r="L16" s="203"/>
      <c r="M16" s="209">
        <f>C43/36</f>
        <v>49696.750074074102</v>
      </c>
      <c r="N16" s="203"/>
    </row>
    <row r="17" spans="1:14" x14ac:dyDescent="0.3">
      <c r="A17" s="203">
        <v>11</v>
      </c>
      <c r="B17" s="207">
        <f t="shared" si="1"/>
        <v>52105.166666666664</v>
      </c>
      <c r="C17" s="209">
        <f t="shared" si="3"/>
        <v>52105.166666666664</v>
      </c>
      <c r="D17" s="210">
        <f t="shared" si="2"/>
        <v>0</v>
      </c>
      <c r="E17" s="209">
        <f>E16+D17-B17</f>
        <v>-415382.38866666669</v>
      </c>
      <c r="F17" s="212">
        <v>44012</v>
      </c>
      <c r="G17" s="203"/>
      <c r="H17" s="203"/>
      <c r="I17" s="217"/>
      <c r="J17" s="203"/>
      <c r="K17" s="203"/>
      <c r="L17" s="203"/>
      <c r="M17" s="209"/>
      <c r="N17" s="203"/>
    </row>
    <row r="18" spans="1:14" x14ac:dyDescent="0.3">
      <c r="A18" s="203">
        <v>12</v>
      </c>
      <c r="B18" s="207">
        <f t="shared" si="1"/>
        <v>52105.166666666664</v>
      </c>
      <c r="C18" s="209">
        <f t="shared" si="3"/>
        <v>52105.166666666664</v>
      </c>
      <c r="D18" s="210">
        <f t="shared" si="2"/>
        <v>0</v>
      </c>
      <c r="E18" s="209">
        <f t="shared" si="4"/>
        <v>-467487.55533333338</v>
      </c>
      <c r="F18" s="211">
        <v>44043</v>
      </c>
      <c r="G18" s="203"/>
      <c r="H18" s="203"/>
      <c r="I18" s="217"/>
      <c r="J18" s="203"/>
      <c r="K18" s="203"/>
      <c r="L18" s="209"/>
      <c r="M18" s="203"/>
      <c r="N18" s="205"/>
    </row>
    <row r="19" spans="1:14" x14ac:dyDescent="0.3">
      <c r="A19" s="213">
        <v>13</v>
      </c>
      <c r="B19" s="207">
        <f t="shared" si="1"/>
        <v>52105.166666666664</v>
      </c>
      <c r="C19" s="209">
        <f t="shared" si="3"/>
        <v>52105.166666666664</v>
      </c>
      <c r="D19" s="210">
        <f t="shared" si="2"/>
        <v>0</v>
      </c>
      <c r="E19" s="209">
        <f t="shared" si="4"/>
        <v>-519592.72200000007</v>
      </c>
      <c r="F19" s="211">
        <v>44074</v>
      </c>
      <c r="G19" s="203"/>
      <c r="H19" s="203"/>
      <c r="I19" s="217"/>
      <c r="J19" s="203"/>
      <c r="K19" s="203"/>
      <c r="L19" s="203"/>
      <c r="M19" s="203"/>
      <c r="N19" s="203"/>
    </row>
    <row r="20" spans="1:14" x14ac:dyDescent="0.3">
      <c r="A20" s="203">
        <v>14</v>
      </c>
      <c r="B20" s="207">
        <f t="shared" si="1"/>
        <v>52105.166666666664</v>
      </c>
      <c r="C20" s="209">
        <f t="shared" si="3"/>
        <v>52105.166666666664</v>
      </c>
      <c r="D20" s="210">
        <f t="shared" si="2"/>
        <v>0</v>
      </c>
      <c r="E20" s="209">
        <f t="shared" si="4"/>
        <v>-571697.88866666669</v>
      </c>
      <c r="F20" s="211">
        <v>44104</v>
      </c>
      <c r="G20" s="203"/>
      <c r="H20" s="203"/>
      <c r="I20" s="215" t="s">
        <v>548</v>
      </c>
      <c r="J20" s="209">
        <f>SUM(B18:B29)</f>
        <v>625262</v>
      </c>
      <c r="K20" s="203"/>
      <c r="L20" s="203"/>
      <c r="M20" s="203"/>
      <c r="N20" s="203"/>
    </row>
    <row r="21" spans="1:14" x14ac:dyDescent="0.3">
      <c r="A21" s="203">
        <v>15</v>
      </c>
      <c r="B21" s="207">
        <f t="shared" si="1"/>
        <v>52105.166666666664</v>
      </c>
      <c r="C21" s="209">
        <f t="shared" si="3"/>
        <v>52105.166666666664</v>
      </c>
      <c r="D21" s="210">
        <f t="shared" si="2"/>
        <v>0</v>
      </c>
      <c r="E21" s="209">
        <f t="shared" si="4"/>
        <v>-623803.05533333332</v>
      </c>
      <c r="F21" s="211">
        <v>44135</v>
      </c>
      <c r="G21" s="203"/>
      <c r="H21" s="203"/>
      <c r="I21" s="215" t="s">
        <v>549</v>
      </c>
      <c r="J21" s="209">
        <f>E17-J20</f>
        <v>-1040644.3886666667</v>
      </c>
      <c r="K21" s="203"/>
      <c r="L21" s="203"/>
      <c r="M21" s="203"/>
      <c r="N21" s="203"/>
    </row>
    <row r="22" spans="1:14" x14ac:dyDescent="0.3">
      <c r="A22" s="203">
        <v>16</v>
      </c>
      <c r="B22" s="207">
        <f t="shared" si="1"/>
        <v>52105.166666666664</v>
      </c>
      <c r="C22" s="209">
        <f t="shared" si="3"/>
        <v>52105.166666666664</v>
      </c>
      <c r="D22" s="210">
        <f t="shared" si="2"/>
        <v>0</v>
      </c>
      <c r="E22" s="209">
        <f t="shared" si="4"/>
        <v>-675908.22199999995</v>
      </c>
      <c r="F22" s="211">
        <v>44165</v>
      </c>
      <c r="G22" s="203"/>
      <c r="H22" s="203"/>
      <c r="I22" s="203"/>
      <c r="J22" s="203"/>
      <c r="K22" s="203"/>
      <c r="L22" s="203"/>
      <c r="M22" s="203"/>
      <c r="N22" s="203"/>
    </row>
    <row r="23" spans="1:14" x14ac:dyDescent="0.3">
      <c r="A23" s="203">
        <v>17</v>
      </c>
      <c r="B23" s="207">
        <f t="shared" si="1"/>
        <v>52105.166666666664</v>
      </c>
      <c r="C23" s="209">
        <f t="shared" si="3"/>
        <v>52105.166666666664</v>
      </c>
      <c r="D23" s="210">
        <f t="shared" si="2"/>
        <v>0</v>
      </c>
      <c r="E23" s="209">
        <f t="shared" si="4"/>
        <v>-728013.38866666658</v>
      </c>
      <c r="F23" s="211">
        <v>44196</v>
      </c>
      <c r="G23" s="203"/>
      <c r="H23" s="203"/>
      <c r="I23" s="203"/>
      <c r="J23" s="203"/>
      <c r="K23" s="203"/>
      <c r="L23" s="203"/>
      <c r="M23" s="203"/>
      <c r="N23" s="203"/>
    </row>
    <row r="24" spans="1:14" x14ac:dyDescent="0.3">
      <c r="A24" s="203">
        <v>18</v>
      </c>
      <c r="B24" s="207">
        <f t="shared" si="1"/>
        <v>52105.166666666664</v>
      </c>
      <c r="C24" s="209">
        <f t="shared" si="3"/>
        <v>52105.166666666664</v>
      </c>
      <c r="D24" s="210">
        <f t="shared" si="2"/>
        <v>0</v>
      </c>
      <c r="E24" s="209">
        <f t="shared" si="4"/>
        <v>-780118.55533333321</v>
      </c>
      <c r="F24" s="211">
        <v>44227</v>
      </c>
      <c r="G24" s="203"/>
      <c r="H24" s="203"/>
      <c r="I24" s="203"/>
      <c r="J24" s="203"/>
      <c r="K24" s="203"/>
      <c r="L24" s="203"/>
      <c r="M24" s="203"/>
      <c r="N24" s="203"/>
    </row>
    <row r="25" spans="1:14" x14ac:dyDescent="0.3">
      <c r="A25" s="203">
        <v>19</v>
      </c>
      <c r="B25" s="207">
        <f t="shared" si="1"/>
        <v>52105.166666666664</v>
      </c>
      <c r="C25" s="209">
        <f t="shared" si="3"/>
        <v>52105.166666666664</v>
      </c>
      <c r="D25" s="210">
        <f t="shared" si="2"/>
        <v>0</v>
      </c>
      <c r="E25" s="209">
        <f t="shared" si="4"/>
        <v>-832223.72199999983</v>
      </c>
      <c r="F25" s="211">
        <v>44255</v>
      </c>
      <c r="G25" s="203"/>
      <c r="H25" s="203"/>
      <c r="I25" s="203"/>
      <c r="J25" s="203"/>
      <c r="K25" s="203"/>
      <c r="L25" s="203"/>
      <c r="M25" s="203"/>
      <c r="N25" s="203"/>
    </row>
    <row r="26" spans="1:14" x14ac:dyDescent="0.3">
      <c r="A26" s="203">
        <v>20</v>
      </c>
      <c r="B26" s="207">
        <f t="shared" si="1"/>
        <v>52105.166666666664</v>
      </c>
      <c r="C26" s="209">
        <f t="shared" si="3"/>
        <v>52105.166666666664</v>
      </c>
      <c r="D26" s="210">
        <f t="shared" si="2"/>
        <v>0</v>
      </c>
      <c r="E26" s="209">
        <f t="shared" si="4"/>
        <v>-884328.88866666646</v>
      </c>
      <c r="F26" s="211">
        <v>44286</v>
      </c>
      <c r="G26" s="203"/>
      <c r="H26" s="203"/>
      <c r="I26" s="203"/>
      <c r="J26" s="203"/>
      <c r="K26" s="203"/>
      <c r="L26" s="203"/>
      <c r="M26" s="203"/>
      <c r="N26" s="203"/>
    </row>
    <row r="27" spans="1:14" x14ac:dyDescent="0.3">
      <c r="A27" s="203">
        <v>21</v>
      </c>
      <c r="B27" s="207">
        <f t="shared" si="1"/>
        <v>52105.166666666664</v>
      </c>
      <c r="C27" s="209">
        <f t="shared" si="3"/>
        <v>52105.166666666664</v>
      </c>
      <c r="D27" s="210">
        <f t="shared" si="2"/>
        <v>0</v>
      </c>
      <c r="E27" s="209">
        <f t="shared" si="4"/>
        <v>-936434.05533333309</v>
      </c>
      <c r="F27" s="211">
        <v>44316</v>
      </c>
      <c r="G27" s="203"/>
      <c r="H27" s="203"/>
      <c r="I27" s="203"/>
      <c r="J27" s="203"/>
      <c r="K27" s="203"/>
      <c r="L27" s="203"/>
      <c r="M27" s="203"/>
      <c r="N27" s="203"/>
    </row>
    <row r="28" spans="1:14" x14ac:dyDescent="0.3">
      <c r="A28" s="203">
        <v>22</v>
      </c>
      <c r="B28" s="207">
        <f t="shared" si="1"/>
        <v>52105.166666666664</v>
      </c>
      <c r="C28" s="209">
        <f t="shared" si="3"/>
        <v>52105.166666666664</v>
      </c>
      <c r="D28" s="210">
        <f t="shared" si="2"/>
        <v>0</v>
      </c>
      <c r="E28" s="209">
        <f t="shared" si="4"/>
        <v>-988539.22199999972</v>
      </c>
      <c r="F28" s="211">
        <v>44347</v>
      </c>
      <c r="G28" s="203"/>
      <c r="H28" s="203"/>
      <c r="I28" s="203"/>
      <c r="J28" s="203"/>
      <c r="K28" s="203"/>
      <c r="L28" s="203"/>
      <c r="M28" s="203"/>
      <c r="N28" s="203"/>
    </row>
    <row r="29" spans="1:14" x14ac:dyDescent="0.3">
      <c r="A29" s="203">
        <v>23</v>
      </c>
      <c r="B29" s="207">
        <f t="shared" si="1"/>
        <v>52105.166666666664</v>
      </c>
      <c r="C29" s="209">
        <f t="shared" si="3"/>
        <v>52105.166666666664</v>
      </c>
      <c r="D29" s="210">
        <f t="shared" si="2"/>
        <v>0</v>
      </c>
      <c r="E29" s="209">
        <f t="shared" si="4"/>
        <v>-1040644.3886666663</v>
      </c>
      <c r="F29" s="212">
        <v>44377</v>
      </c>
      <c r="G29" s="203"/>
      <c r="H29" s="203"/>
      <c r="I29" s="203"/>
      <c r="J29" s="203"/>
      <c r="K29" s="203"/>
      <c r="L29" s="203"/>
      <c r="M29" s="203"/>
      <c r="N29" s="203"/>
    </row>
    <row r="30" spans="1:14" x14ac:dyDescent="0.3">
      <c r="A30" s="203">
        <v>24</v>
      </c>
      <c r="B30" s="207">
        <f t="shared" si="1"/>
        <v>52105.166666666664</v>
      </c>
      <c r="C30" s="209">
        <f t="shared" si="3"/>
        <v>52105.166666666664</v>
      </c>
      <c r="D30" s="210">
        <f t="shared" si="2"/>
        <v>0</v>
      </c>
      <c r="E30" s="209">
        <f t="shared" si="4"/>
        <v>-1092749.5553333331</v>
      </c>
      <c r="F30" s="211">
        <v>44408</v>
      </c>
      <c r="G30" s="203"/>
      <c r="H30" s="203"/>
      <c r="I30" s="203"/>
      <c r="J30" s="203"/>
      <c r="K30" s="203"/>
      <c r="L30" s="203"/>
      <c r="M30" s="203"/>
      <c r="N30" s="203"/>
    </row>
    <row r="31" spans="1:14" x14ac:dyDescent="0.3">
      <c r="A31" s="213">
        <v>25</v>
      </c>
      <c r="B31" s="207">
        <f>B19*(1+$B$3)</f>
        <v>53564.111333333334</v>
      </c>
      <c r="C31" s="209">
        <f t="shared" si="3"/>
        <v>53564.111333333334</v>
      </c>
      <c r="D31" s="210">
        <f t="shared" si="2"/>
        <v>0</v>
      </c>
      <c r="E31" s="209">
        <f t="shared" si="4"/>
        <v>-1146313.6666666665</v>
      </c>
      <c r="F31" s="211">
        <v>44439</v>
      </c>
      <c r="G31" s="203"/>
      <c r="H31" s="203"/>
      <c r="I31" s="203"/>
      <c r="J31" s="203"/>
      <c r="K31" s="203"/>
      <c r="L31" s="203"/>
      <c r="M31" s="203"/>
      <c r="N31" s="203"/>
    </row>
    <row r="32" spans="1:14" x14ac:dyDescent="0.3">
      <c r="A32" s="203">
        <v>26</v>
      </c>
      <c r="B32" s="207">
        <f t="shared" ref="B32:B42" si="5">B20*(1+$B$3)</f>
        <v>53564.111333333334</v>
      </c>
      <c r="C32" s="209">
        <f t="shared" si="3"/>
        <v>53564.111333333334</v>
      </c>
      <c r="D32" s="210">
        <f t="shared" si="2"/>
        <v>0</v>
      </c>
      <c r="E32" s="209">
        <f t="shared" si="4"/>
        <v>-1199877.7779999999</v>
      </c>
      <c r="F32" s="211">
        <v>44469</v>
      </c>
      <c r="G32" s="203"/>
      <c r="H32" s="203"/>
      <c r="I32" s="203"/>
      <c r="J32" s="203"/>
      <c r="K32" s="203"/>
      <c r="L32" s="203"/>
      <c r="M32" s="203"/>
      <c r="N32" s="203"/>
    </row>
    <row r="33" spans="1:14" x14ac:dyDescent="0.3">
      <c r="A33" s="203">
        <v>27</v>
      </c>
      <c r="B33" s="207">
        <f t="shared" si="5"/>
        <v>53564.111333333334</v>
      </c>
      <c r="C33" s="209">
        <f t="shared" si="3"/>
        <v>53564.111333333334</v>
      </c>
      <c r="D33" s="210">
        <f t="shared" si="2"/>
        <v>0</v>
      </c>
      <c r="E33" s="209">
        <f t="shared" si="4"/>
        <v>-1253441.8893333334</v>
      </c>
      <c r="F33" s="211">
        <v>44500</v>
      </c>
      <c r="G33" s="203"/>
      <c r="H33" s="203"/>
      <c r="I33" s="203"/>
      <c r="J33" s="203"/>
      <c r="K33" s="203"/>
      <c r="L33" s="203"/>
      <c r="M33" s="203"/>
      <c r="N33" s="203"/>
    </row>
    <row r="34" spans="1:14" x14ac:dyDescent="0.3">
      <c r="A34" s="203">
        <v>28</v>
      </c>
      <c r="B34" s="207">
        <f t="shared" si="5"/>
        <v>53564.111333333334</v>
      </c>
      <c r="C34" s="209">
        <f t="shared" si="3"/>
        <v>53564.111333333334</v>
      </c>
      <c r="D34" s="210">
        <f t="shared" si="2"/>
        <v>0</v>
      </c>
      <c r="E34" s="209">
        <f t="shared" si="4"/>
        <v>-1307006.0006666668</v>
      </c>
      <c r="F34" s="211">
        <v>44530</v>
      </c>
      <c r="G34" s="203"/>
      <c r="H34" s="203"/>
      <c r="I34" s="203"/>
      <c r="J34" s="203"/>
      <c r="K34" s="203"/>
      <c r="L34" s="203"/>
      <c r="M34" s="203"/>
      <c r="N34" s="203"/>
    </row>
    <row r="35" spans="1:14" x14ac:dyDescent="0.3">
      <c r="A35" s="203">
        <v>29</v>
      </c>
      <c r="B35" s="207">
        <f t="shared" si="5"/>
        <v>53564.111333333334</v>
      </c>
      <c r="C35" s="209">
        <f t="shared" si="3"/>
        <v>53564.111333333334</v>
      </c>
      <c r="D35" s="210">
        <f t="shared" si="2"/>
        <v>0</v>
      </c>
      <c r="E35" s="209">
        <f t="shared" si="4"/>
        <v>-1360570.1120000002</v>
      </c>
      <c r="F35" s="211">
        <v>44561</v>
      </c>
      <c r="G35" s="203"/>
      <c r="H35" s="203"/>
      <c r="I35" s="203"/>
      <c r="J35" s="203"/>
      <c r="K35" s="203"/>
      <c r="L35" s="203"/>
      <c r="M35" s="203"/>
      <c r="N35" s="203"/>
    </row>
    <row r="36" spans="1:14" x14ac:dyDescent="0.3">
      <c r="A36" s="203">
        <v>30</v>
      </c>
      <c r="B36" s="207">
        <f t="shared" si="5"/>
        <v>53564.111333333334</v>
      </c>
      <c r="C36" s="209">
        <f t="shared" si="3"/>
        <v>53564.111333333334</v>
      </c>
      <c r="D36" s="210">
        <f t="shared" si="2"/>
        <v>0</v>
      </c>
      <c r="E36" s="209">
        <f t="shared" si="4"/>
        <v>-1414134.2233333336</v>
      </c>
      <c r="F36" s="211">
        <v>44592</v>
      </c>
      <c r="G36" s="203"/>
      <c r="H36" s="203"/>
      <c r="I36" s="203"/>
      <c r="J36" s="203"/>
      <c r="K36" s="203"/>
      <c r="L36" s="203"/>
      <c r="M36" s="203"/>
      <c r="N36" s="203"/>
    </row>
    <row r="37" spans="1:14" x14ac:dyDescent="0.3">
      <c r="A37" s="203">
        <v>31</v>
      </c>
      <c r="B37" s="207">
        <f t="shared" si="5"/>
        <v>53564.111333333334</v>
      </c>
      <c r="C37" s="209">
        <f t="shared" si="3"/>
        <v>53564.111333333334</v>
      </c>
      <c r="D37" s="210">
        <f t="shared" si="2"/>
        <v>0</v>
      </c>
      <c r="E37" s="209">
        <f t="shared" si="4"/>
        <v>-1467698.334666667</v>
      </c>
      <c r="F37" s="211">
        <v>44620</v>
      </c>
      <c r="G37" s="203"/>
      <c r="H37" s="203"/>
      <c r="I37" s="203"/>
      <c r="J37" s="203"/>
      <c r="K37" s="203"/>
      <c r="L37" s="203"/>
      <c r="M37" s="203"/>
      <c r="N37" s="203"/>
    </row>
    <row r="38" spans="1:14" x14ac:dyDescent="0.3">
      <c r="A38" s="203">
        <v>32</v>
      </c>
      <c r="B38" s="207">
        <f t="shared" si="5"/>
        <v>53564.111333333334</v>
      </c>
      <c r="C38" s="209">
        <f t="shared" si="3"/>
        <v>53564.111333333334</v>
      </c>
      <c r="D38" s="210">
        <f t="shared" si="2"/>
        <v>0</v>
      </c>
      <c r="E38" s="209">
        <f t="shared" si="4"/>
        <v>-1521262.4460000005</v>
      </c>
      <c r="F38" s="211">
        <v>44651</v>
      </c>
      <c r="G38" s="203"/>
      <c r="H38" s="203"/>
      <c r="I38" s="203"/>
      <c r="J38" s="203"/>
      <c r="K38" s="203"/>
      <c r="L38" s="203"/>
      <c r="M38" s="203"/>
      <c r="N38" s="203"/>
    </row>
    <row r="39" spans="1:14" x14ac:dyDescent="0.3">
      <c r="A39" s="203">
        <v>33</v>
      </c>
      <c r="B39" s="207">
        <f t="shared" si="5"/>
        <v>53564.111333333334</v>
      </c>
      <c r="C39" s="209">
        <f t="shared" si="3"/>
        <v>53564.111333333334</v>
      </c>
      <c r="D39" s="210">
        <f t="shared" si="2"/>
        <v>0</v>
      </c>
      <c r="E39" s="209">
        <f t="shared" si="4"/>
        <v>-1574826.5573333339</v>
      </c>
      <c r="F39" s="211">
        <v>44681</v>
      </c>
      <c r="G39" s="203"/>
      <c r="H39" s="203"/>
      <c r="I39" s="203"/>
      <c r="J39" s="203"/>
      <c r="K39" s="203"/>
      <c r="L39" s="203"/>
      <c r="M39" s="203"/>
      <c r="N39" s="203"/>
    </row>
    <row r="40" spans="1:14" x14ac:dyDescent="0.3">
      <c r="A40" s="203">
        <v>34</v>
      </c>
      <c r="B40" s="207">
        <f t="shared" si="5"/>
        <v>53564.111333333334</v>
      </c>
      <c r="C40" s="209">
        <f t="shared" si="3"/>
        <v>53564.111333333334</v>
      </c>
      <c r="D40" s="210">
        <f t="shared" si="2"/>
        <v>0</v>
      </c>
      <c r="E40" s="209">
        <f t="shared" si="4"/>
        <v>-1628390.6686666673</v>
      </c>
      <c r="F40" s="211">
        <v>44712</v>
      </c>
      <c r="G40" s="203"/>
      <c r="H40" s="203"/>
      <c r="I40" s="203"/>
      <c r="J40" s="203"/>
      <c r="K40" s="203"/>
      <c r="L40" s="203"/>
      <c r="M40" s="203"/>
      <c r="N40" s="203"/>
    </row>
    <row r="41" spans="1:14" x14ac:dyDescent="0.3">
      <c r="A41" s="203">
        <v>35</v>
      </c>
      <c r="B41" s="207">
        <f t="shared" si="5"/>
        <v>53564.111333333334</v>
      </c>
      <c r="C41" s="209">
        <f t="shared" si="3"/>
        <v>53564.111333333334</v>
      </c>
      <c r="D41" s="210">
        <f t="shared" si="2"/>
        <v>0</v>
      </c>
      <c r="E41" s="209">
        <f t="shared" si="4"/>
        <v>-1681954.7800000007</v>
      </c>
      <c r="F41" s="212">
        <v>44742</v>
      </c>
      <c r="G41" s="203"/>
      <c r="H41" s="203"/>
      <c r="I41" s="203"/>
      <c r="J41" s="203"/>
      <c r="K41" s="203"/>
      <c r="L41" s="203"/>
      <c r="M41" s="203"/>
      <c r="N41" s="203"/>
    </row>
    <row r="42" spans="1:14" x14ac:dyDescent="0.3">
      <c r="A42" s="203">
        <v>36</v>
      </c>
      <c r="B42" s="207">
        <f t="shared" si="5"/>
        <v>53564.111333333334</v>
      </c>
      <c r="C42" s="209">
        <f t="shared" si="3"/>
        <v>53564.111333333334</v>
      </c>
      <c r="D42" s="210">
        <f t="shared" si="2"/>
        <v>0</v>
      </c>
      <c r="E42" s="209">
        <f>E41+D42-B42</f>
        <v>-1735518.8913333341</v>
      </c>
      <c r="F42" s="211">
        <v>44773</v>
      </c>
      <c r="G42" s="203"/>
      <c r="H42" s="203"/>
      <c r="I42" s="203"/>
      <c r="J42" s="203"/>
      <c r="K42" s="203"/>
      <c r="L42" s="203"/>
      <c r="M42" s="203"/>
      <c r="N42" s="203"/>
    </row>
    <row r="43" spans="1:14" x14ac:dyDescent="0.3">
      <c r="A43" s="220"/>
      <c r="B43" s="221">
        <f>SUM(B7:B42)</f>
        <v>1789083.0026666676</v>
      </c>
      <c r="C43" s="221">
        <f>SUM(C7:C42)</f>
        <v>1789083.0026666676</v>
      </c>
      <c r="D43" s="220"/>
      <c r="E43" s="220"/>
      <c r="F43" s="220"/>
      <c r="G43" s="203"/>
      <c r="H43" s="203"/>
      <c r="I43" s="203"/>
      <c r="J43" s="203"/>
      <c r="K43" s="203"/>
      <c r="L43" s="203"/>
      <c r="M43" s="203"/>
      <c r="N43" s="203"/>
    </row>
    <row r="44" spans="1:14" s="45" customFormat="1" x14ac:dyDescent="0.3"/>
    <row r="45" spans="1:14" s="45" customFormat="1" x14ac:dyDescent="0.3"/>
    <row r="46" spans="1:14" s="45" customFormat="1" x14ac:dyDescent="0.3"/>
    <row r="47" spans="1:14" s="45" customFormat="1" x14ac:dyDescent="0.3"/>
    <row r="48" spans="1:14" s="45" customFormat="1" x14ac:dyDescent="0.3"/>
    <row r="49" s="45" customFormat="1" x14ac:dyDescent="0.3"/>
    <row r="50" s="45" customFormat="1" x14ac:dyDescent="0.3"/>
    <row r="51" s="45" customFormat="1" x14ac:dyDescent="0.3"/>
    <row r="52" s="45" customFormat="1" x14ac:dyDescent="0.3"/>
    <row r="53" s="45" customFormat="1" x14ac:dyDescent="0.3"/>
    <row r="54" s="45" customFormat="1" x14ac:dyDescent="0.3"/>
    <row r="55" s="45" customFormat="1" x14ac:dyDescent="0.3"/>
    <row r="56" s="45" customFormat="1" x14ac:dyDescent="0.3"/>
    <row r="57" s="45" customFormat="1" x14ac:dyDescent="0.3"/>
    <row r="58" s="45" customFormat="1" x14ac:dyDescent="0.3"/>
    <row r="59" s="45" customFormat="1" x14ac:dyDescent="0.3"/>
    <row r="60" s="45" customFormat="1" x14ac:dyDescent="0.3"/>
    <row r="61" s="45" customFormat="1" x14ac:dyDescent="0.3"/>
    <row r="62" s="45" customFormat="1" x14ac:dyDescent="0.3"/>
    <row r="63" s="45" customFormat="1" x14ac:dyDescent="0.3"/>
    <row r="64" s="45" customFormat="1" x14ac:dyDescent="0.3"/>
  </sheetData>
  <pageMargins left="0.7" right="0.7" top="0.75" bottom="0.75" header="0.3" footer="0.3"/>
  <headerFooter>
    <oddHeader>&amp;C&amp;"Arial"&amp;10&amp;K363F7C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E9A8727619BF49A01656EE987687EC" ma:contentTypeVersion="2" ma:contentTypeDescription="Create a new document." ma:contentTypeScope="" ma:versionID="24e52832992b06aacb58fff6f39caa4c">
  <xsd:schema xmlns:xsd="http://www.w3.org/2001/XMLSchema" xmlns:xs="http://www.w3.org/2001/XMLSchema" xmlns:p="http://schemas.microsoft.com/office/2006/metadata/properties" targetNamespace="http://schemas.microsoft.com/office/2006/metadata/properties" ma:root="true" ma:fieldsID="915a025b2ecfeb541a9282e993416ce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E56994-1D4B-422E-AFDD-0E968A6C0B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8B561DA-72DB-4E21-98B7-CF7444250BB5}">
  <ds:schemaRefs>
    <ds:schemaRef ds:uri="http://schemas.microsoft.com/sharepoint/v3/contenttype/forms"/>
  </ds:schemaRefs>
</ds:datastoreItem>
</file>

<file path=customXml/itemProps3.xml><?xml version="1.0" encoding="utf-8"?>
<ds:datastoreItem xmlns:ds="http://schemas.openxmlformats.org/officeDocument/2006/customXml" ds:itemID="{DA53AA11-B29A-47E2-8390-B5A54514A3E6}">
  <ds:schemaRefs>
    <ds:schemaRef ds:uri="http://purl.org/dc/term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66882224-e56a-490a-9186-8219653a27b4}" enabled="1" method="Privileged" siteId="{605a0329-305a-41bc-9d37-80e802f4ab53}"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Instructions</vt:lpstr>
      <vt:lpstr>CAS</vt:lpstr>
      <vt:lpstr>Meetings &amp; process walkthroughs</vt:lpstr>
      <vt:lpstr>Example Organisational Chart</vt:lpstr>
      <vt:lpstr>Example risk register</vt:lpstr>
      <vt:lpstr>Example Mapped Chart</vt:lpstr>
      <vt:lpstr>Declaration of interests</vt:lpstr>
      <vt:lpstr>Variance Analysis</vt:lpstr>
      <vt:lpstr>Example leasing schedule</vt:lpstr>
      <vt:lpstr>Aged Debtors</vt:lpstr>
      <vt:lpstr>Example Contract Register</vt:lpstr>
      <vt:lpstr>Example Corporate Card Register</vt:lpstr>
      <vt:lpstr>Example Asset register</vt:lpstr>
      <vt:lpstr>Copyright</vt:lpstr>
      <vt:lpstr>CAS!Print_Area</vt:lpstr>
      <vt:lpstr>CAS!Print_Titles</vt:lpstr>
    </vt:vector>
  </TitlesOfParts>
  <Company>Queensland Audit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Example client assistance schedule</dc:title>
  <dc:creator>Queensland Audit Office</dc:creator>
  <cp:lastModifiedBy>Anna Compton</cp:lastModifiedBy>
  <cp:lastPrinted>2019-12-11T03:10:16Z</cp:lastPrinted>
  <dcterms:created xsi:type="dcterms:W3CDTF">2019-01-19T10:07:26Z</dcterms:created>
  <dcterms:modified xsi:type="dcterms:W3CDTF">2025-05-02T00:04:58Z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0x010100CEE9A8727619BF49A01656EE987687EC</vt:lpwstr>
  </property>
</Properties>
</file>